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SWAC/"/>
    </mc:Choice>
  </mc:AlternateContent>
  <xr:revisionPtr revIDLastSave="0" documentId="8_{35DA2649-8D58-4AA8-8132-5CE03EE12880}" xr6:coauthVersionLast="47" xr6:coauthVersionMax="47" xr10:uidLastSave="{00000000-0000-0000-0000-000000000000}"/>
  <workbookProtection lockStructure="1"/>
  <bookViews>
    <workbookView xWindow="-120" yWindow="-120" windowWidth="38640" windowHeight="2112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6" i="1"/>
  <c r="B5" i="1"/>
  <c r="F13" i="2"/>
  <c r="E13" i="2"/>
  <c r="E5" i="2"/>
  <c r="E4" i="2"/>
  <c r="B19" i="1"/>
  <c r="H127" i="1"/>
  <c r="H112" i="1"/>
  <c r="I55" i="1"/>
  <c r="I32" i="1"/>
  <c r="I39" i="1"/>
  <c r="I46" i="1"/>
  <c r="I121" i="1"/>
  <c r="I137" i="1"/>
  <c r="I130" i="1"/>
  <c r="J24" i="1" l="1"/>
  <c r="G137" i="1"/>
  <c r="H119" i="1"/>
  <c r="H137" i="1"/>
  <c r="H135" i="1"/>
  <c r="H121" i="1"/>
  <c r="H82" i="1"/>
  <c r="F12" i="2"/>
  <c r="C11" i="2"/>
  <c r="C12" i="2"/>
  <c r="I94" i="1"/>
  <c r="C80" i="1"/>
  <c r="C79" i="1"/>
  <c r="C73" i="1"/>
  <c r="C72" i="1"/>
  <c r="C65" i="1"/>
  <c r="C64" i="1"/>
  <c r="C98" i="1"/>
  <c r="C96" i="1"/>
  <c r="C94" i="1"/>
  <c r="H114" i="1"/>
  <c r="H106" i="1"/>
  <c r="H84" i="1"/>
  <c r="H55" i="1"/>
  <c r="H80" i="1"/>
  <c r="H79" i="1"/>
  <c r="H77" i="1"/>
  <c r="H73" i="1"/>
  <c r="H72" i="1"/>
  <c r="H70" i="1"/>
  <c r="H65" i="1"/>
  <c r="H64" i="1"/>
  <c r="H62" i="1"/>
  <c r="H53" i="1"/>
  <c r="H52" i="1"/>
  <c r="H44" i="1"/>
  <c r="H43" i="1"/>
  <c r="H37" i="1"/>
  <c r="H36" i="1"/>
  <c r="H30" i="1"/>
  <c r="H24" i="1"/>
  <c r="H139" i="1"/>
  <c r="H130" i="1"/>
  <c r="H128" i="1"/>
  <c r="H111" i="1"/>
  <c r="H110" i="1"/>
  <c r="H108" i="1"/>
  <c r="H100" i="1"/>
  <c r="H98" i="1"/>
  <c r="H96" i="1"/>
  <c r="H94" i="1"/>
  <c r="F4" i="2"/>
  <c r="F5" i="2"/>
  <c r="I108" i="1"/>
  <c r="I114" i="1" s="1"/>
  <c r="B137" i="1" l="1"/>
  <c r="E12" i="2"/>
  <c r="F11" i="2"/>
  <c r="E11" i="2" s="1"/>
  <c r="J137" i="1" s="1"/>
  <c r="I96" i="1"/>
  <c r="I65" i="1"/>
  <c r="I64" i="1"/>
  <c r="I80" i="1"/>
  <c r="I79" i="1"/>
  <c r="I73" i="1"/>
  <c r="I72" i="1"/>
  <c r="I82" i="1" l="1"/>
  <c r="I84" i="1" s="1"/>
  <c r="I98" i="1"/>
  <c r="I100" i="1" s="1"/>
  <c r="I139" i="1" s="1"/>
  <c r="J139" i="1" l="1"/>
  <c r="J84" i="1"/>
  <c r="F7" i="2"/>
  <c r="F6" i="2"/>
  <c r="E14" i="2"/>
  <c r="D85" i="1"/>
  <c r="E9" i="2" s="1"/>
  <c r="E7" i="2" l="1"/>
  <c r="E6" i="2"/>
  <c r="F9" i="2"/>
  <c r="F8" i="2"/>
  <c r="E8" i="2"/>
  <c r="J85" i="1" s="1"/>
</calcChain>
</file>

<file path=xl/sharedStrings.xml><?xml version="1.0" encoding="utf-8"?>
<sst xmlns="http://schemas.openxmlformats.org/spreadsheetml/2006/main" count="186" uniqueCount="126">
  <si>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</si>
  <si>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</si>
  <si>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</si>
  <si>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</si>
  <si>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</si>
  <si>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</si>
  <si>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</si>
  <si>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</si>
  <si>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</si>
  <si>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</si>
  <si>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</si>
  <si>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</si>
  <si>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</si>
  <si>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</si>
  <si>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</si>
  <si>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</si>
  <si>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</si>
  <si>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</si>
  <si>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</si>
  <si>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 vul reis- en verblijfkosten in&gt;</t>
  </si>
  <si>
    <t>&lt;vul overige kosten in&gt;</t>
  </si>
  <si>
    <t>Totaal kosten project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</si>
  <si>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</si>
  <si>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</si>
  <si>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</si>
  <si>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</si>
  <si>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</si>
  <si>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private inkomsten</t>
  </si>
  <si>
    <t>&lt;type (sponsor, gift, etc.)&gt;</t>
  </si>
  <si>
    <t>eigen inkomsten project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</si>
  <si>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</si>
  <si>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</si>
  <si>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</si>
  <si>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</si>
  <si>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</si>
  <si>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</si>
  <si>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</si>
  <si>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</si>
  <si>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eigen bijdragen samenwerkingspartners</t>
  </si>
  <si>
    <t>&lt;naam partner 1&gt;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</si>
  <si>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</si>
  <si>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</si>
  <si>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</si>
  <si>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</si>
  <si>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</si>
  <si>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</si>
  <si>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</si>
  <si>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</si>
  <si>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</si>
  <si>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</si>
  <si>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</si>
  <si>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</si>
  <si>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</si>
  <si>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</si>
  <si>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</si>
  <si>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</si>
  <si>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</si>
  <si>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</si>
  <si>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</si>
  <si>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</si>
  <si>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</si>
  <si>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</si>
  <si>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</si>
  <si>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</si>
  <si>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</si>
  <si>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</si>
  <si>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</si>
  <si>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</si>
  <si>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</si>
  <si>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</si>
  <si>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</si>
  <si>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</si>
  <si>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</si>
  <si>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</si>
  <si>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</si>
  <si>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</si>
  <si>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</si>
  <si>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</t>
  </si>
  <si>
    <t>incl btw</t>
  </si>
  <si>
    <t>excl btw</t>
  </si>
  <si>
    <t>Welk bedrag vraag je aan bij het Fonds?</t>
  </si>
  <si>
    <t>Totale overige publieke inkomsten</t>
  </si>
  <si>
    <t xml:space="preserve">Totaal eigen inkomsten </t>
  </si>
  <si>
    <t>Totaal eigen middelen</t>
  </si>
  <si>
    <t xml:space="preserve">Totaal personele kosten </t>
  </si>
  <si>
    <t>Personele kosten</t>
  </si>
  <si>
    <t>Uitvoeringskosten</t>
  </si>
  <si>
    <t xml:space="preserve">Totaal publiciteitskosten </t>
  </si>
  <si>
    <t>Materiële investeringen</t>
  </si>
  <si>
    <t xml:space="preserve">Totaal uitvoeringskosten </t>
  </si>
  <si>
    <t xml:space="preserve">&lt;digitale content, flyers, etc&gt; </t>
  </si>
  <si>
    <t>&lt;omschrijving en specificatie publiciteitskosten&gt;</t>
  </si>
  <si>
    <t>Algemene bedrijfkosten</t>
  </si>
  <si>
    <t>Totaal algemene bedrijfskosten</t>
  </si>
  <si>
    <t xml:space="preserve"> </t>
  </si>
  <si>
    <t>% bijdrage Fonds voor Cultuurparticipatie</t>
  </si>
  <si>
    <t>Baten project</t>
  </si>
  <si>
    <t xml:space="preserve">Kosten project </t>
  </si>
  <si>
    <t xml:space="preserve">inzet uren </t>
  </si>
  <si>
    <t>Eigen inkomsten</t>
  </si>
  <si>
    <t>Eigen middelen</t>
  </si>
  <si>
    <t>private fondsen</t>
  </si>
  <si>
    <t>Totale overige private inkomsten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</si>
  <si>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</si>
  <si>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</si>
  <si>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</si>
  <si>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</si>
  <si>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</si>
  <si>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</si>
  <si>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J voor een toelichting.</t>
    </r>
  </si>
  <si>
    <t>Totale baten project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</si>
  <si>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</si>
  <si>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</si>
  <si>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</si>
  <si>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</si>
  <si>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</si>
  <si>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</si>
  <si>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</si>
  <si>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</si>
  <si>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</si>
  <si>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</si>
  <si>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>Totale private fondsen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</si>
  <si>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</si>
  <si>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</si>
  <si>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Samen werken aan cultuur</t>
  </si>
  <si>
    <t>Proberen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</si>
</sst>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6"/>
      <color theme="2" tint="-0.499984740745262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2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2" fillId="2" borderId="0" xfId="0" applyNumberFormat="1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25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3" fontId="14" fillId="2" borderId="0" xfId="0" applyNumberFormat="1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left"/>
      <protection locked="0"/>
    </xf>
    <xf numFmtId="1" fontId="21" fillId="2" borderId="0" xfId="0" applyNumberFormat="1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1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4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4" fillId="2" borderId="0" xfId="0" applyNumberFormat="1" applyFont="1" applyFill="1" applyProtection="1">
      <protection locked="0"/>
    </xf>
    <xf numFmtId="3" fontId="14" fillId="2" borderId="0" xfId="0" applyNumberFormat="1" applyFont="1" applyFill="1" applyProtection="1">
      <protection locked="0"/>
    </xf>
    <xf numFmtId="0" fontId="14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49" fontId="19" fillId="2" borderId="0" xfId="0" applyNumberFormat="1" applyFont="1" applyFill="1" applyProtection="1">
      <protection locked="0"/>
    </xf>
    <xf numFmtId="0" fontId="19" fillId="2" borderId="1" xfId="0" applyFont="1" applyFill="1" applyBorder="1" applyAlignment="1" applyProtection="1">
      <alignment horizontal="left"/>
      <protection locked="0"/>
    </xf>
    <xf numFmtId="0" fontId="21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8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9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9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4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20" fillId="2" borderId="0" xfId="0" applyNumberFormat="1" applyFont="1" applyFill="1" applyProtection="1">
      <protection locked="0"/>
    </xf>
    <xf numFmtId="3" fontId="20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4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3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2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7" fillId="2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3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9" fillId="2" borderId="12" xfId="0" applyFont="1" applyFill="1" applyBorder="1" applyProtection="1">
      <protection locked="0"/>
    </xf>
    <xf numFmtId="0" fontId="3" fillId="2" borderId="0" xfId="0" applyFont="1" applyFill="1"/>
    <xf numFmtId="3" fontId="13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8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2" fillId="2" borderId="0" xfId="0" applyFont="1" applyFill="1" applyProtection="1">
      <protection locked="0"/>
    </xf>
    <xf numFmtId="0" fontId="43" fillId="2" borderId="0" xfId="0" applyFont="1" applyFill="1" applyProtection="1">
      <protection locked="0"/>
    </xf>
    <xf numFmtId="0" fontId="37" fillId="3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3" fontId="34" fillId="3" borderId="0" xfId="0" applyNumberFormat="1" applyFont="1" applyFill="1" applyAlignment="1">
      <alignment vertical="center"/>
    </xf>
    <xf numFmtId="0" fontId="35" fillId="3" borderId="0" xfId="0" applyFont="1" applyFill="1" applyAlignment="1">
      <alignment vertical="center"/>
    </xf>
    <xf numFmtId="3" fontId="34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13" fillId="5" borderId="0" xfId="0" applyFont="1" applyFill="1"/>
    <xf numFmtId="0" fontId="31" fillId="5" borderId="0" xfId="0" applyFont="1" applyFill="1"/>
    <xf numFmtId="0" fontId="13" fillId="0" borderId="0" xfId="0" applyFont="1"/>
    <xf numFmtId="0" fontId="13" fillId="5" borderId="0" xfId="0" applyFont="1" applyFill="1" applyAlignment="1">
      <alignment horizontal="left"/>
    </xf>
    <xf numFmtId="3" fontId="13" fillId="5" borderId="0" xfId="0" applyNumberFormat="1" applyFont="1" applyFill="1"/>
    <xf numFmtId="0" fontId="26" fillId="5" borderId="0" xfId="0" applyFont="1" applyFill="1"/>
    <xf numFmtId="0" fontId="30" fillId="0" borderId="0" xfId="0" applyFont="1"/>
    <xf numFmtId="0" fontId="30" fillId="4" borderId="0" xfId="0" applyFont="1" applyFill="1"/>
    <xf numFmtId="3" fontId="30" fillId="4" borderId="0" xfId="0" applyNumberFormat="1" applyFont="1" applyFill="1"/>
    <xf numFmtId="0" fontId="40" fillId="4" borderId="0" xfId="0" applyFont="1" applyFill="1"/>
    <xf numFmtId="3" fontId="30" fillId="4" borderId="0" xfId="0" applyNumberFormat="1" applyFont="1" applyFill="1" applyAlignment="1">
      <alignment horizontal="left"/>
    </xf>
    <xf numFmtId="0" fontId="30" fillId="4" borderId="0" xfId="0" applyFont="1" applyFill="1" applyAlignment="1">
      <alignment horizontal="left"/>
    </xf>
    <xf numFmtId="0" fontId="41" fillId="4" borderId="0" xfId="0" applyFont="1" applyFill="1"/>
    <xf numFmtId="0" fontId="13" fillId="5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3" fontId="13" fillId="5" borderId="0" xfId="0" applyNumberFormat="1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9" fontId="13" fillId="4" borderId="0" xfId="0" applyNumberFormat="1" applyFont="1" applyFill="1" applyAlignment="1">
      <alignment vertical="center"/>
    </xf>
    <xf numFmtId="3" fontId="13" fillId="4" borderId="0" xfId="0" applyNumberFormat="1" applyFont="1" applyFill="1" applyAlignment="1">
      <alignment vertical="center"/>
    </xf>
    <xf numFmtId="49" fontId="16" fillId="2" borderId="0" xfId="0" applyNumberFormat="1" applyFont="1" applyFill="1"/>
    <xf numFmtId="49" fontId="14" fillId="2" borderId="0" xfId="0" applyNumberFormat="1" applyFont="1" applyFill="1"/>
    <xf numFmtId="166" fontId="15" fillId="2" borderId="0" xfId="0" applyNumberFormat="1" applyFont="1" applyFill="1" applyAlignment="1">
      <alignment horizontal="right"/>
    </xf>
    <xf numFmtId="0" fontId="15" fillId="2" borderId="0" xfId="0" applyFont="1" applyFill="1"/>
    <xf numFmtId="0" fontId="27" fillId="2" borderId="0" xfId="0" applyFont="1" applyFill="1"/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3" fillId="0" borderId="0" xfId="0" applyFont="1"/>
    <xf numFmtId="0" fontId="34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3" fontId="38" fillId="3" borderId="0" xfId="0" applyNumberFormat="1" applyFont="1" applyFill="1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0" fontId="39" fillId="3" borderId="0" xfId="0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40" fillId="4" borderId="0" xfId="0" applyFont="1" applyFill="1" applyAlignment="1">
      <alignment horizontal="left"/>
    </xf>
    <xf numFmtId="0" fontId="41" fillId="4" borderId="0" xfId="0" applyFont="1" applyFill="1" applyAlignment="1">
      <alignment horizontal="left"/>
    </xf>
    <xf numFmtId="0" fontId="26" fillId="5" borderId="0" xfId="0" applyFont="1" applyFill="1" applyAlignment="1">
      <alignment horizontal="left" vertical="center"/>
    </xf>
    <xf numFmtId="166" fontId="13" fillId="5" borderId="0" xfId="0" applyNumberFormat="1" applyFont="1" applyFill="1" applyAlignment="1">
      <alignment horizontal="left"/>
    </xf>
    <xf numFmtId="0" fontId="13" fillId="4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left" vertical="center"/>
    </xf>
    <xf numFmtId="3" fontId="13" fillId="4" borderId="0" xfId="0" applyNumberFormat="1" applyFont="1" applyFill="1" applyAlignment="1">
      <alignment horizontal="left" vertical="center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4C8CB"/>
      <color rgb="FFF8F9FA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2"/>
  <sheetViews>
    <sheetView showGridLines="0" tabSelected="1" zoomScale="85" zoomScaleNormal="85" workbookViewId="0"/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40" customWidth="1"/>
    <col min="5" max="5" width="16.42578125" style="5" customWidth="1"/>
    <col min="6" max="7" width="14.28515625" style="5" customWidth="1"/>
    <col min="8" max="8" width="4.7109375" style="80" customWidth="1"/>
    <col min="9" max="9" width="20.5703125" style="41" customWidth="1"/>
    <col min="10" max="10" width="76.7109375" style="5" customWidth="1"/>
    <col min="11" max="11" width="48" style="81" customWidth="1"/>
    <col min="12" max="12" width="35.5703125" style="5" customWidth="1"/>
    <col min="13" max="16384" width="9.140625" style="5"/>
  </cols>
  <sheetData>
    <row r="1" spans="2:11" ht="15" customHeight="1" x14ac:dyDescent="0.7">
      <c r="B1" s="1"/>
      <c r="C1" s="1"/>
      <c r="D1" s="2"/>
      <c r="E1" s="3"/>
      <c r="F1" s="3"/>
      <c r="G1" s="3"/>
      <c r="H1" s="74"/>
      <c r="I1" s="4"/>
      <c r="J1" s="3"/>
      <c r="K1" s="75"/>
    </row>
    <row r="2" spans="2:11" ht="46.5" x14ac:dyDescent="0.7">
      <c r="B2" s="108" t="s">
        <v>0</v>
      </c>
      <c r="C2" s="1"/>
      <c r="D2" s="6"/>
      <c r="E2" s="1"/>
      <c r="F2" s="3"/>
      <c r="G2" s="3"/>
      <c r="H2" s="74"/>
      <c r="I2" s="4"/>
      <c r="J2" s="3"/>
      <c r="K2" s="75"/>
    </row>
    <row r="3" spans="2:11" ht="21" x14ac:dyDescent="0.35">
      <c r="B3" s="107" t="s">
        <v>1</v>
      </c>
      <c r="C3" s="8"/>
      <c r="D3" s="9"/>
      <c r="E3" s="10"/>
      <c r="F3" s="3"/>
      <c r="G3" s="3"/>
      <c r="H3" s="74"/>
      <c r="I3" s="4"/>
      <c r="J3" s="3"/>
      <c r="K3" s="75"/>
    </row>
    <row r="4" spans="2:11" ht="21" x14ac:dyDescent="0.35">
      <c r="B4" s="7"/>
      <c r="C4" s="8"/>
      <c r="D4" s="9"/>
      <c r="E4" s="10"/>
      <c r="F4" s="3"/>
      <c r="G4" s="3"/>
      <c r="H4" s="74"/>
      <c r="I4" s="4"/>
      <c r="J4" s="3"/>
      <c r="K4" s="75"/>
    </row>
    <row r="5" spans="2:11" ht="19.5" x14ac:dyDescent="0.3">
      <c r="B5" s="11" t="str">
        <f>Voorwaarden!$C$2</f>
        <v>Samen werken aan cultuur</v>
      </c>
      <c r="C5" s="11"/>
      <c r="D5" s="2"/>
      <c r="E5" s="3"/>
      <c r="F5" s="3"/>
      <c r="G5" s="3"/>
      <c r="H5" s="74"/>
      <c r="I5" s="4"/>
      <c r="J5" s="3"/>
      <c r="K5" s="75"/>
    </row>
    <row r="6" spans="2:11" ht="19.5" x14ac:dyDescent="0.3">
      <c r="B6" s="11" t="str">
        <f>Voorwaarden!$C$3</f>
        <v>Proberen</v>
      </c>
      <c r="C6" s="11"/>
      <c r="D6" s="2"/>
      <c r="E6" s="3"/>
      <c r="F6" s="3"/>
      <c r="G6" s="3"/>
      <c r="H6" s="74"/>
      <c r="I6" s="4"/>
      <c r="J6" s="3"/>
      <c r="K6" s="75"/>
    </row>
    <row r="7" spans="2:11" ht="15" customHeight="1" x14ac:dyDescent="0.25">
      <c r="B7" s="88"/>
      <c r="C7" s="88"/>
      <c r="D7" s="12"/>
      <c r="E7" s="13"/>
      <c r="F7" s="13"/>
      <c r="G7" s="13"/>
      <c r="H7" s="14"/>
      <c r="I7" s="15"/>
      <c r="J7" s="3"/>
      <c r="K7" s="75"/>
    </row>
    <row r="8" spans="2:11" ht="15" customHeight="1" x14ac:dyDescent="0.25">
      <c r="B8" s="87" t="s">
        <v>40</v>
      </c>
      <c r="C8" s="87"/>
      <c r="D8" s="12"/>
      <c r="E8" s="13"/>
      <c r="F8" s="13"/>
      <c r="G8" s="13"/>
      <c r="H8" s="14"/>
      <c r="I8" s="15"/>
      <c r="J8" s="3"/>
      <c r="K8" s="75"/>
    </row>
    <row r="9" spans="2:11" ht="15" customHeight="1" x14ac:dyDescent="0.25">
      <c r="B9" s="87" t="s">
        <v>59</v>
      </c>
      <c r="C9" s="87"/>
      <c r="D9" s="12"/>
      <c r="E9" s="13"/>
      <c r="F9" s="13"/>
      <c r="G9" s="13"/>
      <c r="H9" s="14"/>
      <c r="I9" s="15"/>
      <c r="J9" s="3"/>
      <c r="K9" s="75"/>
    </row>
    <row r="10" spans="2:11" ht="15" customHeight="1" x14ac:dyDescent="0.25">
      <c r="B10" s="49" t="s">
        <v>109</v>
      </c>
      <c r="C10" s="49"/>
      <c r="D10" s="12"/>
      <c r="E10" s="13"/>
      <c r="F10" s="13"/>
      <c r="G10" s="13"/>
      <c r="H10" s="14"/>
      <c r="I10" s="15"/>
      <c r="J10" s="3"/>
      <c r="K10" s="75"/>
    </row>
    <row r="11" spans="2:11" ht="15" customHeight="1" x14ac:dyDescent="0.25">
      <c r="B11" s="49"/>
      <c r="C11" s="49"/>
      <c r="D11" s="12"/>
      <c r="E11" s="13"/>
      <c r="F11" s="13"/>
      <c r="G11" s="13"/>
      <c r="H11" s="14"/>
      <c r="I11" s="15"/>
      <c r="J11" s="3"/>
      <c r="K11" s="75"/>
    </row>
    <row r="12" spans="2:11" ht="15" customHeight="1" x14ac:dyDescent="0.25">
      <c r="B12" s="100" t="s">
        <v>103</v>
      </c>
      <c r="C12" s="49"/>
      <c r="D12" s="12"/>
      <c r="E12" s="13"/>
      <c r="F12" s="13"/>
      <c r="G12" s="13"/>
      <c r="H12" s="14"/>
      <c r="I12" s="15"/>
      <c r="J12" s="3"/>
      <c r="K12" s="75"/>
    </row>
    <row r="13" spans="2:11" ht="15" customHeight="1" x14ac:dyDescent="0.25">
      <c r="B13" s="100" t="str">
        <f>"De post 'materiële investeringen' op de begroting mag maximaal "&amp;Voorwaarden!$C$6*100&amp;"% zijn. Voor aanvragers gevestigd in het Caribisch gebied van het Koninkrijk is het percentage 'materiële investeringen' maximaal "&amp;Voorwaarden!$C$7*100&amp;"%."</f>
        <v>De post 'materiële investeringen' op de begroting mag maximaal 10% zijn. Voor aanvragers gevestigd in het Caribisch gebied van het Koninkrijk is het percentage 'materiële investeringen' maximaal 20%.</v>
      </c>
      <c r="C13" s="87"/>
      <c r="D13" s="2"/>
      <c r="E13" s="3"/>
      <c r="F13" s="13"/>
      <c r="G13" s="3"/>
      <c r="H13" s="74"/>
      <c r="I13" s="4"/>
      <c r="J13" s="3"/>
      <c r="K13" s="75"/>
    </row>
    <row r="14" spans="2:11" ht="15" customHeight="1" x14ac:dyDescent="0.25">
      <c r="B14" s="84"/>
      <c r="C14" s="84"/>
      <c r="D14" s="2"/>
      <c r="E14" s="3"/>
      <c r="F14" s="3"/>
      <c r="G14" s="3"/>
      <c r="H14" s="74"/>
      <c r="I14" s="4"/>
      <c r="J14" s="3"/>
      <c r="K14" s="75"/>
    </row>
    <row r="15" spans="2:11" ht="15" customHeight="1" x14ac:dyDescent="0.25">
      <c r="B15" s="89" t="s">
        <v>52</v>
      </c>
      <c r="C15" s="90"/>
      <c r="D15" s="55" t="s">
        <v>48</v>
      </c>
      <c r="E15" s="91"/>
      <c r="F15" s="92"/>
      <c r="G15" s="92"/>
      <c r="H15" s="92"/>
      <c r="I15" s="93"/>
      <c r="J15" s="94"/>
      <c r="K15" s="95"/>
    </row>
    <row r="16" spans="2:11" x14ac:dyDescent="0.25">
      <c r="B16" s="56" t="s">
        <v>75</v>
      </c>
      <c r="C16" s="3"/>
      <c r="D16" s="57" t="s">
        <v>77</v>
      </c>
      <c r="E16" s="74" t="s">
        <v>122</v>
      </c>
      <c r="F16" s="58"/>
      <c r="G16" s="58"/>
      <c r="H16" s="59"/>
      <c r="I16" s="15"/>
      <c r="J16" s="58"/>
      <c r="K16" s="96"/>
    </row>
    <row r="17" spans="1:12" x14ac:dyDescent="0.25">
      <c r="B17" s="56"/>
      <c r="C17" s="3"/>
      <c r="D17" s="57"/>
      <c r="E17" s="74" t="s">
        <v>123</v>
      </c>
      <c r="F17" s="58"/>
      <c r="G17" s="58"/>
      <c r="H17" s="59"/>
      <c r="I17" s="15"/>
      <c r="J17" s="58"/>
      <c r="K17" s="96"/>
    </row>
    <row r="18" spans="1:12" ht="15" customHeight="1" x14ac:dyDescent="0.25">
      <c r="B18" s="60" t="s">
        <v>46</v>
      </c>
      <c r="C18" s="84"/>
      <c r="D18" s="61" t="s">
        <v>53</v>
      </c>
      <c r="E18" s="74" t="s">
        <v>71</v>
      </c>
      <c r="F18" s="58"/>
      <c r="G18" s="58"/>
      <c r="H18" s="59"/>
      <c r="I18" s="15"/>
      <c r="J18" s="58"/>
      <c r="K18" s="96"/>
    </row>
    <row r="19" spans="1:12" ht="15" customHeight="1" x14ac:dyDescent="0.25">
      <c r="B19" s="97" t="str">
        <f>IF($D$18&lt;&gt;Voorwaarden!$C$21,"Wat is op het moment van invullen de wisselkoers naar euro's?","")</f>
        <v/>
      </c>
      <c r="C19" s="98"/>
      <c r="D19" s="62"/>
      <c r="E19" s="63"/>
      <c r="F19" s="63"/>
      <c r="G19" s="63"/>
      <c r="H19" s="64"/>
      <c r="I19" s="65"/>
      <c r="J19" s="63"/>
      <c r="K19" s="99"/>
    </row>
    <row r="20" spans="1:12" ht="15" customHeigh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s="116" customFormat="1" ht="24.95" customHeight="1" x14ac:dyDescent="0.25">
      <c r="A22" s="109"/>
      <c r="B22" s="110" t="s">
        <v>96</v>
      </c>
      <c r="C22" s="111"/>
      <c r="D22" s="112"/>
      <c r="E22" s="110"/>
      <c r="F22" s="110"/>
      <c r="G22" s="110"/>
      <c r="H22" s="113"/>
      <c r="I22" s="114"/>
      <c r="J22" s="110"/>
      <c r="K22" s="115"/>
      <c r="L22" s="109"/>
    </row>
    <row r="23" spans="1:12" ht="15" customHeight="1" x14ac:dyDescent="0.25">
      <c r="B23" s="31"/>
      <c r="C23" s="31"/>
      <c r="D23" s="32"/>
      <c r="E23" s="31"/>
      <c r="F23" s="31"/>
      <c r="G23" s="31"/>
      <c r="H23" s="72"/>
      <c r="I23" s="20"/>
      <c r="J23" s="3"/>
      <c r="K23" s="73"/>
    </row>
    <row r="24" spans="1:12" s="119" customFormat="1" ht="17.45" customHeight="1" x14ac:dyDescent="0.25">
      <c r="B24" s="120" t="s">
        <v>80</v>
      </c>
      <c r="C24" s="120"/>
      <c r="D24" s="121"/>
      <c r="E24" s="117"/>
      <c r="F24" s="117"/>
      <c r="G24" s="117"/>
      <c r="H24" s="122" t="str">
        <f>$D$18</f>
        <v>€</v>
      </c>
      <c r="I24" s="86">
        <v>0</v>
      </c>
      <c r="J24" s="117" t="str">
        <f>IFERROR(IF(OR(Voorwaarden!$E$4,Voorwaarden!$E$5),"Let op! Bij deze regeling is het alleen toegestaan bedragen tussen "&amp;Voorwaarden!$C$5&amp;" en "&amp;Voorwaarden!$C$4&amp;" aan te vragen.",""),"")</f>
        <v/>
      </c>
      <c r="K24" s="118"/>
    </row>
    <row r="25" spans="1:12" ht="15" customHeight="1" x14ac:dyDescent="0.25">
      <c r="B25" s="31"/>
      <c r="C25" s="31"/>
      <c r="D25" s="2"/>
      <c r="E25" s="3"/>
      <c r="F25" s="3"/>
      <c r="G25" s="3"/>
      <c r="H25" s="74"/>
      <c r="I25" s="4"/>
      <c r="J25" s="3"/>
      <c r="K25" s="75"/>
    </row>
    <row r="26" spans="1:12" s="123" customFormat="1" ht="17.45" customHeight="1" x14ac:dyDescent="0.3">
      <c r="B26" s="124" t="s">
        <v>22</v>
      </c>
      <c r="C26" s="124"/>
      <c r="D26" s="125"/>
      <c r="E26" s="124"/>
      <c r="F26" s="124"/>
      <c r="G26" s="124"/>
      <c r="H26" s="126"/>
      <c r="I26" s="127" t="s">
        <v>2</v>
      </c>
      <c r="J26" s="128" t="s">
        <v>3</v>
      </c>
      <c r="K26" s="129"/>
    </row>
    <row r="27" spans="1:12" ht="15" hidden="1" customHeight="1" x14ac:dyDescent="0.25">
      <c r="B27" s="35"/>
      <c r="C27" s="76"/>
      <c r="D27" s="2"/>
      <c r="E27" s="3"/>
      <c r="F27" s="3"/>
      <c r="G27" s="3"/>
      <c r="H27" s="74"/>
      <c r="I27" s="69"/>
      <c r="J27" s="22"/>
      <c r="K27" s="75"/>
    </row>
    <row r="28" spans="1:12" ht="15" customHeight="1" x14ac:dyDescent="0.25">
      <c r="B28" s="35"/>
      <c r="C28" s="76"/>
      <c r="D28" s="2"/>
      <c r="E28" s="3"/>
      <c r="F28" s="3"/>
      <c r="G28" s="3"/>
      <c r="H28" s="74"/>
      <c r="I28" s="69"/>
      <c r="J28" s="22"/>
      <c r="K28" s="75"/>
    </row>
    <row r="29" spans="1:12" ht="15" customHeight="1" x14ac:dyDescent="0.25">
      <c r="B29" s="31" t="s">
        <v>23</v>
      </c>
      <c r="C29" s="31"/>
      <c r="D29" s="32"/>
      <c r="E29" s="33"/>
      <c r="F29" s="33"/>
      <c r="G29" s="33"/>
      <c r="H29" s="34"/>
      <c r="I29" s="20"/>
      <c r="J29" s="3"/>
      <c r="K29" s="75"/>
    </row>
    <row r="30" spans="1:12" ht="15" customHeight="1" x14ac:dyDescent="0.25">
      <c r="B30" s="35" t="s">
        <v>24</v>
      </c>
      <c r="C30" s="76"/>
      <c r="D30" s="2"/>
      <c r="E30" s="3"/>
      <c r="F30" s="3"/>
      <c r="G30" s="3"/>
      <c r="H30" s="74" t="str">
        <f>$D$18</f>
        <v>€</v>
      </c>
      <c r="I30" s="69">
        <v>0</v>
      </c>
      <c r="J30" s="36" t="s">
        <v>25</v>
      </c>
      <c r="K30" s="75"/>
    </row>
    <row r="31" spans="1:12" ht="15" customHeight="1" x14ac:dyDescent="0.25">
      <c r="B31" s="35"/>
      <c r="C31" s="76"/>
      <c r="D31" s="2"/>
      <c r="E31" s="3"/>
      <c r="F31" s="3"/>
      <c r="G31" s="3"/>
      <c r="H31" s="74"/>
      <c r="I31" s="69"/>
      <c r="J31" s="22"/>
      <c r="K31" s="75"/>
    </row>
    <row r="32" spans="1:12" s="131" customFormat="1" ht="17.45" customHeight="1" x14ac:dyDescent="0.25">
      <c r="B32" s="130" t="s">
        <v>81</v>
      </c>
      <c r="C32" s="130"/>
      <c r="D32" s="130"/>
      <c r="E32" s="130"/>
      <c r="F32" s="130"/>
      <c r="G32" s="130"/>
      <c r="H32" s="130"/>
      <c r="I32" s="66">
        <f>SUM(I27:I31)</f>
        <v>0</v>
      </c>
      <c r="J32" s="130"/>
      <c r="K32" s="130"/>
    </row>
    <row r="33" spans="2:11" ht="15" hidden="1" customHeight="1" x14ac:dyDescent="0.25">
      <c r="B33" s="35"/>
      <c r="C33" s="76"/>
      <c r="D33" s="2"/>
      <c r="E33" s="3"/>
      <c r="F33" s="3"/>
      <c r="G33" s="3"/>
      <c r="H33" s="74"/>
      <c r="I33" s="69"/>
      <c r="J33" s="22"/>
      <c r="K33" s="75"/>
    </row>
    <row r="34" spans="2:11" ht="15" customHeight="1" x14ac:dyDescent="0.25">
      <c r="B34" s="76"/>
      <c r="C34" s="76"/>
      <c r="D34" s="2"/>
      <c r="E34" s="3"/>
      <c r="F34" s="3"/>
      <c r="G34" s="3"/>
      <c r="H34" s="74"/>
      <c r="I34" s="4"/>
      <c r="J34" s="3"/>
      <c r="K34" s="75"/>
    </row>
    <row r="35" spans="2:11" ht="15" customHeight="1" x14ac:dyDescent="0.25">
      <c r="B35" s="31" t="s">
        <v>101</v>
      </c>
      <c r="C35" s="31"/>
      <c r="D35" s="32"/>
      <c r="E35" s="33"/>
      <c r="F35" s="33"/>
      <c r="G35" s="33"/>
      <c r="H35" s="34"/>
      <c r="I35" s="20"/>
      <c r="J35" s="3"/>
      <c r="K35" s="75"/>
    </row>
    <row r="36" spans="2:11" ht="15" customHeight="1" x14ac:dyDescent="0.25">
      <c r="B36" s="35" t="s">
        <v>26</v>
      </c>
      <c r="C36" s="76"/>
      <c r="D36" s="2"/>
      <c r="E36" s="3"/>
      <c r="F36" s="3"/>
      <c r="G36" s="3"/>
      <c r="H36" s="74" t="str">
        <f>$D$18</f>
        <v>€</v>
      </c>
      <c r="I36" s="69">
        <v>0</v>
      </c>
      <c r="J36" s="36" t="s">
        <v>25</v>
      </c>
      <c r="K36" s="75"/>
    </row>
    <row r="37" spans="2:11" ht="15" customHeight="1" x14ac:dyDescent="0.25">
      <c r="B37" s="35" t="s">
        <v>26</v>
      </c>
      <c r="C37" s="76"/>
      <c r="D37" s="2"/>
      <c r="E37" s="3"/>
      <c r="F37" s="3"/>
      <c r="G37" s="3"/>
      <c r="H37" s="74" t="str">
        <f>$D$18</f>
        <v>€</v>
      </c>
      <c r="I37" s="69">
        <v>0</v>
      </c>
      <c r="J37" s="36" t="s">
        <v>25</v>
      </c>
      <c r="K37" s="75"/>
    </row>
    <row r="38" spans="2:11" ht="15" customHeight="1" x14ac:dyDescent="0.25">
      <c r="B38" s="35"/>
      <c r="C38" s="76"/>
      <c r="D38" s="2"/>
      <c r="E38" s="3"/>
      <c r="F38" s="3"/>
      <c r="G38" s="3"/>
      <c r="H38" s="74"/>
      <c r="I38" s="69"/>
      <c r="J38" s="22"/>
      <c r="K38" s="75"/>
    </row>
    <row r="39" spans="2:11" s="131" customFormat="1" ht="17.45" customHeight="1" x14ac:dyDescent="0.25">
      <c r="B39" s="130" t="s">
        <v>121</v>
      </c>
      <c r="C39" s="130"/>
      <c r="D39" s="130"/>
      <c r="E39" s="130"/>
      <c r="F39" s="130"/>
      <c r="G39" s="130"/>
      <c r="H39" s="130"/>
      <c r="I39" s="66">
        <f>SUM(I33:I38)</f>
        <v>0</v>
      </c>
      <c r="J39" s="130"/>
      <c r="K39" s="130"/>
    </row>
    <row r="40" spans="2:11" ht="15" hidden="1" customHeight="1" x14ac:dyDescent="0.25">
      <c r="B40" s="76"/>
      <c r="C40" s="76"/>
      <c r="D40" s="2"/>
      <c r="E40" s="3"/>
      <c r="F40" s="3"/>
      <c r="G40" s="3"/>
      <c r="H40" s="74"/>
      <c r="I40" s="4"/>
      <c r="J40" s="3"/>
      <c r="K40" s="75"/>
    </row>
    <row r="41" spans="2:11" ht="15" customHeight="1" x14ac:dyDescent="0.25">
      <c r="B41" s="76"/>
      <c r="C41" s="76"/>
      <c r="D41" s="2"/>
      <c r="E41" s="3"/>
      <c r="F41" s="3"/>
      <c r="G41" s="3"/>
      <c r="H41" s="74"/>
      <c r="I41" s="4"/>
      <c r="J41" s="3"/>
      <c r="K41" s="75"/>
    </row>
    <row r="42" spans="2:11" ht="15" customHeight="1" x14ac:dyDescent="0.25">
      <c r="B42" s="31" t="s">
        <v>27</v>
      </c>
      <c r="C42" s="31"/>
      <c r="D42" s="32"/>
      <c r="E42" s="33"/>
      <c r="F42" s="33"/>
      <c r="G42" s="33"/>
      <c r="H42" s="34"/>
      <c r="I42" s="20"/>
      <c r="J42" s="3"/>
      <c r="K42" s="75"/>
    </row>
    <row r="43" spans="2:11" ht="15" customHeight="1" x14ac:dyDescent="0.25">
      <c r="B43" s="35" t="s">
        <v>28</v>
      </c>
      <c r="C43" s="76"/>
      <c r="D43" s="2"/>
      <c r="E43" s="3"/>
      <c r="F43" s="3"/>
      <c r="G43" s="3"/>
      <c r="H43" s="74" t="str">
        <f>$D$18</f>
        <v>€</v>
      </c>
      <c r="I43" s="69">
        <v>0</v>
      </c>
      <c r="J43" s="36" t="s">
        <v>25</v>
      </c>
      <c r="K43" s="75"/>
    </row>
    <row r="44" spans="2:11" ht="15" customHeight="1" x14ac:dyDescent="0.25">
      <c r="B44" s="35" t="s">
        <v>28</v>
      </c>
      <c r="C44" s="76"/>
      <c r="D44" s="2"/>
      <c r="E44" s="3"/>
      <c r="F44" s="3"/>
      <c r="G44" s="3"/>
      <c r="H44" s="74" t="str">
        <f>$D$18</f>
        <v>€</v>
      </c>
      <c r="I44" s="69">
        <v>0</v>
      </c>
      <c r="J44" s="36" t="s">
        <v>25</v>
      </c>
      <c r="K44" s="75"/>
    </row>
    <row r="45" spans="2:11" ht="15" customHeight="1" x14ac:dyDescent="0.25">
      <c r="B45" s="35"/>
      <c r="C45" s="76"/>
      <c r="D45" s="2"/>
      <c r="E45" s="3"/>
      <c r="F45" s="3"/>
      <c r="G45" s="3"/>
      <c r="H45" s="74"/>
      <c r="I45" s="69"/>
      <c r="J45" s="22"/>
      <c r="K45" s="75"/>
    </row>
    <row r="46" spans="2:11" s="131" customFormat="1" ht="17.45" customHeight="1" x14ac:dyDescent="0.25">
      <c r="B46" s="130" t="s">
        <v>102</v>
      </c>
      <c r="C46" s="130"/>
      <c r="D46" s="130"/>
      <c r="E46" s="130"/>
      <c r="F46" s="130"/>
      <c r="G46" s="130"/>
      <c r="H46" s="130"/>
      <c r="I46" s="66">
        <f>SUM(I40:I45)</f>
        <v>0</v>
      </c>
      <c r="J46" s="130"/>
      <c r="K46" s="130"/>
    </row>
    <row r="47" spans="2:11" ht="15" customHeight="1" x14ac:dyDescent="0.25">
      <c r="B47" s="33"/>
      <c r="C47" s="33"/>
      <c r="D47" s="2"/>
      <c r="E47" s="3"/>
      <c r="F47" s="3"/>
      <c r="G47" s="3"/>
      <c r="H47" s="74"/>
      <c r="I47" s="4"/>
      <c r="J47" s="3"/>
      <c r="K47" s="75"/>
    </row>
    <row r="48" spans="2:11" s="123" customFormat="1" ht="17.45" customHeight="1" x14ac:dyDescent="0.3">
      <c r="B48" s="124" t="s">
        <v>99</v>
      </c>
      <c r="C48" s="124"/>
      <c r="D48" s="125"/>
      <c r="E48" s="124"/>
      <c r="F48" s="124"/>
      <c r="G48" s="124"/>
      <c r="H48" s="126"/>
      <c r="I48" s="127" t="s">
        <v>2</v>
      </c>
      <c r="J48" s="128" t="s">
        <v>3</v>
      </c>
      <c r="K48" s="129"/>
    </row>
    <row r="49" spans="2:11" ht="15" hidden="1" customHeight="1" x14ac:dyDescent="0.25">
      <c r="B49" s="76"/>
      <c r="C49" s="76"/>
      <c r="D49" s="2"/>
      <c r="E49" s="3"/>
      <c r="F49" s="3"/>
      <c r="G49" s="3"/>
      <c r="H49" s="74"/>
      <c r="I49" s="4"/>
      <c r="J49" s="3"/>
      <c r="K49" s="75"/>
    </row>
    <row r="50" spans="2:11" ht="15" customHeight="1" x14ac:dyDescent="0.25">
      <c r="B50" s="71"/>
      <c r="C50" s="71"/>
      <c r="D50" s="2"/>
      <c r="E50" s="3"/>
      <c r="F50" s="3"/>
      <c r="G50" s="3"/>
      <c r="H50" s="74"/>
      <c r="I50" s="4"/>
      <c r="J50" s="3"/>
      <c r="K50" s="75"/>
    </row>
    <row r="51" spans="2:11" ht="15" customHeight="1" x14ac:dyDescent="0.25">
      <c r="B51" s="31" t="s">
        <v>29</v>
      </c>
      <c r="C51" s="31"/>
      <c r="D51" s="32"/>
      <c r="E51" s="33"/>
      <c r="F51" s="33"/>
      <c r="G51" s="33"/>
      <c r="H51" s="34"/>
      <c r="I51" s="20"/>
      <c r="J51" s="77"/>
      <c r="K51" s="75"/>
    </row>
    <row r="52" spans="2:11" ht="15" customHeight="1" x14ac:dyDescent="0.25">
      <c r="B52" s="35" t="s">
        <v>60</v>
      </c>
      <c r="C52" s="76"/>
      <c r="D52" s="78"/>
      <c r="E52" s="74"/>
      <c r="F52" s="74"/>
      <c r="G52" s="74"/>
      <c r="H52" s="74" t="str">
        <f>$D$18</f>
        <v>€</v>
      </c>
      <c r="I52" s="69">
        <v>0</v>
      </c>
      <c r="J52" s="36" t="s">
        <v>30</v>
      </c>
      <c r="K52" s="37"/>
    </row>
    <row r="53" spans="2:11" ht="15" customHeight="1" x14ac:dyDescent="0.25">
      <c r="B53" s="35" t="s">
        <v>60</v>
      </c>
      <c r="C53" s="76"/>
      <c r="D53" s="78"/>
      <c r="E53" s="74"/>
      <c r="F53" s="74"/>
      <c r="G53" s="74"/>
      <c r="H53" s="74" t="str">
        <f>$D$18</f>
        <v>€</v>
      </c>
      <c r="I53" s="69">
        <v>0</v>
      </c>
      <c r="J53" s="36" t="s">
        <v>30</v>
      </c>
      <c r="K53" s="37"/>
    </row>
    <row r="54" spans="2:11" ht="15" customHeight="1" x14ac:dyDescent="0.25">
      <c r="B54" s="76"/>
      <c r="C54" s="76"/>
      <c r="D54" s="78"/>
      <c r="E54" s="74"/>
      <c r="F54" s="74"/>
      <c r="G54" s="74"/>
      <c r="H54" s="74"/>
      <c r="I54" s="69"/>
      <c r="J54" s="3"/>
      <c r="K54" s="37"/>
    </row>
    <row r="55" spans="2:11" s="131" customFormat="1" ht="17.45" customHeight="1" x14ac:dyDescent="0.25">
      <c r="B55" s="130" t="s">
        <v>82</v>
      </c>
      <c r="C55" s="130"/>
      <c r="D55" s="133"/>
      <c r="E55" s="130"/>
      <c r="F55" s="130"/>
      <c r="G55" s="130"/>
      <c r="H55" s="130" t="str">
        <f>$D$18</f>
        <v>€</v>
      </c>
      <c r="I55" s="66">
        <f>SUM(I49:I54)</f>
        <v>0</v>
      </c>
      <c r="J55" s="130"/>
      <c r="K55" s="132"/>
    </row>
    <row r="56" spans="2:11" x14ac:dyDescent="0.25">
      <c r="B56" s="71"/>
      <c r="C56" s="71"/>
      <c r="D56" s="2"/>
      <c r="E56" s="3"/>
      <c r="F56" s="3"/>
      <c r="G56" s="3"/>
      <c r="H56" s="74"/>
      <c r="I56" s="4"/>
      <c r="J56" s="3"/>
      <c r="K56" s="75"/>
    </row>
    <row r="57" spans="2:11" s="123" customFormat="1" ht="17.45" customHeight="1" x14ac:dyDescent="0.3">
      <c r="B57" s="124" t="s">
        <v>100</v>
      </c>
      <c r="C57" s="124"/>
      <c r="D57" s="125"/>
      <c r="E57" s="124"/>
      <c r="F57" s="124"/>
      <c r="G57" s="124"/>
      <c r="H57" s="126"/>
      <c r="I57" s="127" t="s">
        <v>2</v>
      </c>
      <c r="J57" s="128" t="s">
        <v>3</v>
      </c>
      <c r="K57" s="129"/>
    </row>
    <row r="58" spans="2:11" ht="15" hidden="1" customHeight="1" x14ac:dyDescent="0.25">
      <c r="B58" s="76"/>
      <c r="C58" s="76"/>
      <c r="D58" s="2"/>
      <c r="E58" s="3"/>
      <c r="F58" s="3"/>
      <c r="G58" s="3"/>
      <c r="H58" s="74"/>
      <c r="I58" s="4"/>
      <c r="J58" s="3"/>
      <c r="K58" s="75"/>
    </row>
    <row r="59" spans="2:11" ht="15" customHeight="1" x14ac:dyDescent="0.25">
      <c r="B59" s="71"/>
      <c r="C59" s="71"/>
      <c r="D59" s="2"/>
      <c r="E59" s="3"/>
      <c r="F59" s="3"/>
      <c r="G59" s="3"/>
      <c r="H59" s="74"/>
      <c r="I59" s="4"/>
      <c r="J59" s="3"/>
      <c r="K59" s="75"/>
    </row>
    <row r="60" spans="2:11" ht="15" customHeight="1" x14ac:dyDescent="0.25">
      <c r="B60" s="31" t="s">
        <v>31</v>
      </c>
      <c r="C60" s="31"/>
      <c r="D60" s="32"/>
      <c r="E60" s="33"/>
      <c r="F60" s="33"/>
      <c r="G60" s="33"/>
      <c r="H60" s="34"/>
      <c r="I60" s="20"/>
      <c r="J60" s="33"/>
      <c r="K60" s="75"/>
    </row>
    <row r="61" spans="2:11" ht="15" customHeight="1" x14ac:dyDescent="0.25">
      <c r="B61" s="31" t="s">
        <v>32</v>
      </c>
      <c r="C61" s="76"/>
      <c r="D61" s="78"/>
      <c r="E61" s="74"/>
      <c r="F61" s="74"/>
      <c r="G61" s="74"/>
      <c r="H61" s="74"/>
      <c r="I61" s="69"/>
      <c r="J61" s="36"/>
      <c r="K61" s="37"/>
    </row>
    <row r="62" spans="2:11" ht="15" customHeight="1" x14ac:dyDescent="0.25">
      <c r="B62" s="35" t="s">
        <v>34</v>
      </c>
      <c r="C62" s="76"/>
      <c r="D62" s="78"/>
      <c r="E62" s="74"/>
      <c r="F62" s="74"/>
      <c r="G62" s="74"/>
      <c r="H62" s="74" t="str">
        <f>$D$18</f>
        <v>€</v>
      </c>
      <c r="I62" s="69">
        <v>0</v>
      </c>
      <c r="J62" s="36" t="s">
        <v>33</v>
      </c>
      <c r="K62" s="37"/>
    </row>
    <row r="63" spans="2:11" ht="15" customHeight="1" x14ac:dyDescent="0.25">
      <c r="B63" s="31" t="s">
        <v>35</v>
      </c>
      <c r="C63" s="31"/>
      <c r="D63" s="32" t="s">
        <v>5</v>
      </c>
      <c r="E63" s="33" t="s">
        <v>36</v>
      </c>
      <c r="F63" s="74"/>
      <c r="G63" s="74"/>
      <c r="H63" s="74"/>
      <c r="I63" s="69"/>
      <c r="J63" s="77"/>
      <c r="K63" s="37"/>
    </row>
    <row r="64" spans="2:11" ht="15" customHeight="1" x14ac:dyDescent="0.25">
      <c r="B64" s="35" t="s">
        <v>37</v>
      </c>
      <c r="C64" s="79" t="str">
        <f>$D$18</f>
        <v>€</v>
      </c>
      <c r="D64" s="69">
        <v>0</v>
      </c>
      <c r="E64" s="38">
        <v>0</v>
      </c>
      <c r="F64" s="74"/>
      <c r="G64" s="74"/>
      <c r="H64" s="74" t="str">
        <f>$D$18</f>
        <v>€</v>
      </c>
      <c r="I64" s="69">
        <f>D64*E64</f>
        <v>0</v>
      </c>
      <c r="J64" s="36" t="s">
        <v>7</v>
      </c>
      <c r="K64" s="37"/>
    </row>
    <row r="65" spans="2:11" ht="15" customHeight="1" x14ac:dyDescent="0.25">
      <c r="B65" s="35" t="s">
        <v>37</v>
      </c>
      <c r="C65" s="79" t="str">
        <f>$D$18</f>
        <v>€</v>
      </c>
      <c r="D65" s="69">
        <v>0</v>
      </c>
      <c r="E65" s="38">
        <v>0</v>
      </c>
      <c r="F65" s="74"/>
      <c r="G65" s="74"/>
      <c r="H65" s="74" t="str">
        <f>$D$18</f>
        <v>€</v>
      </c>
      <c r="I65" s="69">
        <f>D65*E65</f>
        <v>0</v>
      </c>
      <c r="J65" s="36" t="s">
        <v>7</v>
      </c>
      <c r="K65" s="37"/>
    </row>
    <row r="66" spans="2:11" ht="15" customHeight="1" x14ac:dyDescent="0.25">
      <c r="B66" s="76"/>
      <c r="C66" s="76"/>
      <c r="D66" s="78"/>
      <c r="E66" s="74"/>
      <c r="F66" s="74"/>
      <c r="G66" s="74"/>
      <c r="H66" s="74"/>
      <c r="I66" s="69"/>
      <c r="J66" s="3"/>
      <c r="K66" s="37"/>
    </row>
    <row r="67" spans="2:11" ht="15" customHeight="1" x14ac:dyDescent="0.25">
      <c r="B67" s="31" t="s">
        <v>38</v>
      </c>
      <c r="C67" s="31"/>
      <c r="D67" s="32"/>
      <c r="E67" s="33"/>
      <c r="F67" s="33"/>
      <c r="G67" s="33"/>
      <c r="H67" s="34"/>
      <c r="I67" s="20"/>
      <c r="J67" s="33"/>
      <c r="K67" s="75"/>
    </row>
    <row r="68" spans="2:11" ht="15" customHeight="1" x14ac:dyDescent="0.25">
      <c r="B68" s="70" t="s">
        <v>39</v>
      </c>
      <c r="C68" s="31"/>
      <c r="D68" s="2"/>
      <c r="E68" s="3"/>
      <c r="F68" s="3"/>
      <c r="G68" s="3"/>
      <c r="H68" s="74"/>
      <c r="I68" s="4"/>
      <c r="J68" s="3"/>
      <c r="K68" s="75"/>
    </row>
    <row r="69" spans="2:11" ht="15" customHeight="1" x14ac:dyDescent="0.25">
      <c r="B69" s="31" t="s">
        <v>32</v>
      </c>
      <c r="C69" s="76"/>
      <c r="D69" s="78"/>
      <c r="E69" s="74"/>
      <c r="F69" s="74"/>
      <c r="G69" s="74"/>
      <c r="H69" s="74"/>
      <c r="I69" s="69"/>
      <c r="J69" s="36"/>
      <c r="K69" s="37"/>
    </row>
    <row r="70" spans="2:11" ht="15" customHeight="1" x14ac:dyDescent="0.25">
      <c r="B70" s="35" t="s">
        <v>34</v>
      </c>
      <c r="C70" s="76"/>
      <c r="D70" s="78"/>
      <c r="E70" s="74"/>
      <c r="F70" s="74"/>
      <c r="G70" s="74"/>
      <c r="H70" s="74" t="str">
        <f>$D$18</f>
        <v>€</v>
      </c>
      <c r="I70" s="69">
        <v>0</v>
      </c>
      <c r="J70" s="36" t="s">
        <v>33</v>
      </c>
      <c r="K70" s="37"/>
    </row>
    <row r="71" spans="2:11" ht="15" customHeight="1" x14ac:dyDescent="0.25">
      <c r="B71" s="31" t="s">
        <v>35</v>
      </c>
      <c r="C71" s="31"/>
      <c r="D71" s="32" t="s">
        <v>5</v>
      </c>
      <c r="E71" s="33" t="s">
        <v>36</v>
      </c>
      <c r="F71" s="74"/>
      <c r="G71" s="74"/>
      <c r="H71" s="74"/>
      <c r="I71" s="69"/>
      <c r="J71" s="77"/>
      <c r="K71" s="37"/>
    </row>
    <row r="72" spans="2:11" ht="15" customHeight="1" x14ac:dyDescent="0.25">
      <c r="B72" s="35" t="s">
        <v>37</v>
      </c>
      <c r="C72" s="79" t="str">
        <f>$D$18</f>
        <v>€</v>
      </c>
      <c r="D72" s="69">
        <v>0</v>
      </c>
      <c r="E72" s="38">
        <v>0</v>
      </c>
      <c r="F72" s="74"/>
      <c r="G72" s="74"/>
      <c r="H72" s="74" t="str">
        <f>$D$18</f>
        <v>€</v>
      </c>
      <c r="I72" s="69">
        <f>D72*E72</f>
        <v>0</v>
      </c>
      <c r="J72" s="36" t="s">
        <v>7</v>
      </c>
      <c r="K72" s="37"/>
    </row>
    <row r="73" spans="2:11" ht="15" customHeight="1" x14ac:dyDescent="0.25">
      <c r="B73" s="35" t="s">
        <v>37</v>
      </c>
      <c r="C73" s="79" t="str">
        <f>$D$18</f>
        <v>€</v>
      </c>
      <c r="D73" s="69">
        <v>0</v>
      </c>
      <c r="E73" s="38">
        <v>0</v>
      </c>
      <c r="F73" s="74"/>
      <c r="G73" s="74"/>
      <c r="H73" s="74" t="str">
        <f>$D$18</f>
        <v>€</v>
      </c>
      <c r="I73" s="69">
        <f>D73*E73</f>
        <v>0</v>
      </c>
      <c r="J73" s="36" t="s">
        <v>7</v>
      </c>
      <c r="K73" s="37"/>
    </row>
    <row r="74" spans="2:11" ht="15" customHeight="1" x14ac:dyDescent="0.25">
      <c r="B74" s="71"/>
      <c r="C74" s="71"/>
      <c r="D74" s="2"/>
      <c r="E74" s="3"/>
      <c r="F74" s="3"/>
      <c r="G74" s="3"/>
      <c r="H74" s="74"/>
      <c r="I74" s="4"/>
      <c r="J74" s="3"/>
      <c r="K74" s="75"/>
    </row>
    <row r="75" spans="2:11" ht="15" customHeight="1" x14ac:dyDescent="0.25">
      <c r="B75" s="70" t="s">
        <v>64</v>
      </c>
      <c r="C75" s="31"/>
      <c r="D75" s="2"/>
      <c r="E75" s="3"/>
      <c r="F75" s="3"/>
      <c r="G75" s="3"/>
      <c r="H75" s="74"/>
      <c r="I75" s="4"/>
      <c r="J75" s="3"/>
      <c r="K75" s="75"/>
    </row>
    <row r="76" spans="2:11" ht="15" customHeight="1" x14ac:dyDescent="0.25">
      <c r="B76" s="31" t="s">
        <v>32</v>
      </c>
      <c r="C76" s="76"/>
      <c r="D76" s="78"/>
      <c r="E76" s="74"/>
      <c r="F76" s="74"/>
      <c r="G76" s="74"/>
      <c r="H76" s="74"/>
      <c r="I76" s="69"/>
      <c r="J76" s="36"/>
      <c r="K76" s="37"/>
    </row>
    <row r="77" spans="2:11" ht="15" customHeight="1" x14ac:dyDescent="0.25">
      <c r="B77" s="35" t="s">
        <v>34</v>
      </c>
      <c r="C77" s="76"/>
      <c r="D77" s="78"/>
      <c r="E77" s="74"/>
      <c r="F77" s="74"/>
      <c r="G77" s="74"/>
      <c r="H77" s="74" t="str">
        <f>$D$18</f>
        <v>€</v>
      </c>
      <c r="I77" s="69">
        <v>0</v>
      </c>
      <c r="J77" s="36" t="s">
        <v>33</v>
      </c>
      <c r="K77" s="37"/>
    </row>
    <row r="78" spans="2:11" ht="15" customHeight="1" x14ac:dyDescent="0.25">
      <c r="B78" s="31" t="s">
        <v>98</v>
      </c>
      <c r="C78" s="31"/>
      <c r="D78" s="32" t="s">
        <v>5</v>
      </c>
      <c r="E78" s="33" t="s">
        <v>36</v>
      </c>
      <c r="F78" s="74"/>
      <c r="G78" s="74"/>
      <c r="H78" s="74"/>
      <c r="I78" s="69"/>
      <c r="J78" s="77"/>
      <c r="K78" s="37"/>
    </row>
    <row r="79" spans="2:11" ht="15" customHeight="1" x14ac:dyDescent="0.25">
      <c r="B79" s="35" t="s">
        <v>37</v>
      </c>
      <c r="C79" s="79" t="str">
        <f>$D$18</f>
        <v>€</v>
      </c>
      <c r="D79" s="69">
        <v>0</v>
      </c>
      <c r="E79" s="38">
        <v>0</v>
      </c>
      <c r="F79" s="74"/>
      <c r="G79" s="74"/>
      <c r="H79" s="74" t="str">
        <f>$D$18</f>
        <v>€</v>
      </c>
      <c r="I79" s="69">
        <f>D79*E79</f>
        <v>0</v>
      </c>
      <c r="J79" s="36" t="s">
        <v>7</v>
      </c>
      <c r="K79" s="37"/>
    </row>
    <row r="80" spans="2:11" ht="15" customHeight="1" x14ac:dyDescent="0.25">
      <c r="B80" s="35" t="s">
        <v>37</v>
      </c>
      <c r="C80" s="79" t="str">
        <f>$D$18</f>
        <v>€</v>
      </c>
      <c r="D80" s="69">
        <v>0</v>
      </c>
      <c r="E80" s="38">
        <v>0</v>
      </c>
      <c r="F80" s="74"/>
      <c r="G80" s="74"/>
      <c r="H80" s="74" t="str">
        <f>$D$18</f>
        <v>€</v>
      </c>
      <c r="I80" s="69">
        <f>D80*E80</f>
        <v>0</v>
      </c>
      <c r="J80" s="36" t="s">
        <v>7</v>
      </c>
      <c r="K80" s="37"/>
    </row>
    <row r="81" spans="1:12" ht="15" customHeight="1" x14ac:dyDescent="0.25">
      <c r="B81" s="71"/>
      <c r="C81" s="71"/>
      <c r="D81" s="2"/>
      <c r="E81" s="3"/>
      <c r="F81" s="3"/>
      <c r="G81" s="3"/>
      <c r="H81" s="74"/>
      <c r="I81" s="4"/>
      <c r="J81" s="3"/>
      <c r="K81" s="75"/>
    </row>
    <row r="82" spans="1:12" s="131" customFormat="1" ht="17.45" customHeight="1" x14ac:dyDescent="0.25">
      <c r="B82" s="130" t="s">
        <v>83</v>
      </c>
      <c r="C82" s="130"/>
      <c r="D82" s="133"/>
      <c r="E82" s="130"/>
      <c r="F82" s="130"/>
      <c r="G82" s="130"/>
      <c r="H82" s="130" t="str">
        <f>$D$18</f>
        <v>€</v>
      </c>
      <c r="I82" s="66">
        <f>SUM(I59:I81)</f>
        <v>0</v>
      </c>
      <c r="J82" s="130"/>
      <c r="K82" s="132"/>
    </row>
    <row r="83" spans="1:12" ht="15" customHeight="1" x14ac:dyDescent="0.25">
      <c r="B83" s="71"/>
      <c r="C83" s="71"/>
      <c r="D83" s="2"/>
      <c r="E83" s="3"/>
      <c r="F83" s="3"/>
      <c r="G83" s="3"/>
      <c r="H83" s="74"/>
      <c r="I83" s="4"/>
      <c r="J83" s="3"/>
      <c r="K83" s="75"/>
    </row>
    <row r="84" spans="1:12" s="136" customFormat="1" ht="24.95" customHeight="1" x14ac:dyDescent="0.25">
      <c r="A84" s="134"/>
      <c r="B84" s="137" t="s">
        <v>110</v>
      </c>
      <c r="C84" s="137"/>
      <c r="D84" s="138"/>
      <c r="E84" s="134"/>
      <c r="F84" s="134"/>
      <c r="G84" s="134"/>
      <c r="H84" s="134" t="str">
        <f>$D$18</f>
        <v>€</v>
      </c>
      <c r="I84" s="101">
        <f>ROUND(SUM(I82,I55,I46,I39,I32,I24),0)</f>
        <v>0</v>
      </c>
      <c r="J84" s="134" t="str">
        <f>IFERROR(IF(I139-I84&gt;0,"Let op; je ingevulde kosten zijn hoger dan je ingevulde baten. Je begroting is daarmee niet sluitend.",IF($I$84-$I$139&gt;0,"Let op; je ingevulde baten zijn hoger dan je ingevulde kosten. Je begroting is daarmee niet sluitend.","")),"")</f>
        <v/>
      </c>
      <c r="K84" s="135"/>
      <c r="L84" s="134"/>
    </row>
    <row r="85" spans="1:12" s="146" customFormat="1" ht="15" customHeight="1" x14ac:dyDescent="0.25">
      <c r="A85" s="100"/>
      <c r="B85" s="139" t="s">
        <v>95</v>
      </c>
      <c r="C85" s="140"/>
      <c r="D85" s="141">
        <f>IFERROR(ROUND(I24/I84,2),0)</f>
        <v>0</v>
      </c>
      <c r="E85" s="142"/>
      <c r="F85" s="142"/>
      <c r="G85" s="142"/>
      <c r="H85" s="143"/>
      <c r="I85" s="144"/>
      <c r="J85" s="100" t="str">
        <f>IF(OR(Voorwaarden!$E$8,Voorwaarden!$E$9),"Let op; De bijdrage van het Fonds voor Cultuurparticipatie mag maximaal "&amp;Voorwaarden!$C$8*100&amp;"% zijn.","")</f>
        <v/>
      </c>
      <c r="K85" s="145"/>
    </row>
    <row r="87" spans="1:12" ht="15" customHeight="1" x14ac:dyDescent="0.25">
      <c r="B87" s="39"/>
      <c r="C87" s="39"/>
    </row>
    <row r="88" spans="1:12" s="116" customFormat="1" ht="24.95" customHeight="1" x14ac:dyDescent="0.25">
      <c r="A88" s="109"/>
      <c r="B88" s="147" t="s">
        <v>97</v>
      </c>
      <c r="C88" s="148"/>
      <c r="D88" s="149"/>
      <c r="E88" s="150"/>
      <c r="F88" s="150"/>
      <c r="G88" s="150"/>
      <c r="H88" s="151"/>
      <c r="I88" s="149"/>
      <c r="J88" s="150"/>
      <c r="K88" s="152"/>
      <c r="L88" s="109"/>
    </row>
    <row r="89" spans="1:12" x14ac:dyDescent="0.25">
      <c r="B89" s="82"/>
      <c r="C89" s="19"/>
      <c r="D89" s="16"/>
      <c r="E89" s="17"/>
      <c r="F89" s="17"/>
      <c r="G89" s="17"/>
      <c r="H89" s="18"/>
      <c r="I89" s="16"/>
      <c r="J89" s="17"/>
      <c r="K89" s="83"/>
    </row>
    <row r="90" spans="1:12" s="123" customFormat="1" ht="17.45" customHeight="1" x14ac:dyDescent="0.3">
      <c r="B90" s="128" t="s">
        <v>85</v>
      </c>
      <c r="C90" s="128"/>
      <c r="D90" s="127"/>
      <c r="E90" s="128"/>
      <c r="F90" s="128"/>
      <c r="G90" s="128"/>
      <c r="H90" s="153"/>
      <c r="I90" s="127" t="s">
        <v>2</v>
      </c>
      <c r="J90" s="128" t="s">
        <v>3</v>
      </c>
      <c r="K90" s="154"/>
    </row>
    <row r="91" spans="1:12" ht="15" hidden="1" customHeight="1" x14ac:dyDescent="0.25">
      <c r="B91" s="71"/>
      <c r="C91" s="71"/>
      <c r="D91" s="2"/>
      <c r="E91" s="3"/>
      <c r="F91" s="3"/>
      <c r="G91" s="3"/>
      <c r="H91" s="74"/>
      <c r="I91" s="4"/>
      <c r="J91" s="3"/>
      <c r="K91" s="75"/>
    </row>
    <row r="92" spans="1:12" ht="15" customHeight="1" x14ac:dyDescent="0.25">
      <c r="B92" s="71"/>
      <c r="C92" s="71"/>
      <c r="D92" s="2"/>
      <c r="E92" s="3"/>
      <c r="F92" s="3"/>
      <c r="G92" s="3"/>
      <c r="H92" s="74"/>
      <c r="I92" s="4"/>
      <c r="J92" s="3"/>
      <c r="K92" s="75"/>
    </row>
    <row r="93" spans="1:12" ht="15" customHeight="1" x14ac:dyDescent="0.25">
      <c r="B93" s="19" t="s">
        <v>4</v>
      </c>
      <c r="C93" s="19"/>
      <c r="D93" s="20" t="s">
        <v>5</v>
      </c>
      <c r="E93" s="19" t="s">
        <v>36</v>
      </c>
      <c r="F93" s="19"/>
      <c r="G93" s="19"/>
      <c r="H93" s="21"/>
      <c r="I93" s="20" t="s">
        <v>6</v>
      </c>
      <c r="J93" s="84"/>
      <c r="K93" s="83"/>
    </row>
    <row r="94" spans="1:12" ht="15" customHeight="1" x14ac:dyDescent="0.25">
      <c r="B94" s="22" t="s">
        <v>62</v>
      </c>
      <c r="C94" s="79" t="str">
        <f>$D$18</f>
        <v>€</v>
      </c>
      <c r="D94" s="69">
        <v>0</v>
      </c>
      <c r="E94" s="38">
        <v>0</v>
      </c>
      <c r="F94" s="38"/>
      <c r="G94" s="38"/>
      <c r="H94" s="38" t="str">
        <f>$D$18</f>
        <v>€</v>
      </c>
      <c r="I94" s="4">
        <f>D94*E94</f>
        <v>0</v>
      </c>
      <c r="J94" s="22" t="s">
        <v>7</v>
      </c>
      <c r="K94" s="23"/>
    </row>
    <row r="95" spans="1:12" ht="15" customHeight="1" x14ac:dyDescent="0.25">
      <c r="B95" s="19" t="s">
        <v>74</v>
      </c>
      <c r="C95" s="19"/>
      <c r="D95" s="4"/>
      <c r="E95" s="84"/>
      <c r="F95" s="84"/>
      <c r="G95" s="84"/>
      <c r="H95" s="79"/>
      <c r="I95" s="4"/>
      <c r="J95" s="79"/>
      <c r="K95" s="83"/>
    </row>
    <row r="96" spans="1:12" ht="15" customHeight="1" x14ac:dyDescent="0.25">
      <c r="B96" s="22" t="s">
        <v>62</v>
      </c>
      <c r="C96" s="79" t="str">
        <f>$D$18</f>
        <v>€</v>
      </c>
      <c r="D96" s="69">
        <v>0</v>
      </c>
      <c r="E96" s="38">
        <v>0</v>
      </c>
      <c r="F96" s="38"/>
      <c r="G96" s="38"/>
      <c r="H96" s="38" t="str">
        <f>$D$18</f>
        <v>€</v>
      </c>
      <c r="I96" s="4">
        <f>D96*E96</f>
        <v>0</v>
      </c>
      <c r="J96" s="22" t="s">
        <v>7</v>
      </c>
      <c r="K96" s="23"/>
    </row>
    <row r="97" spans="2:11" ht="15" customHeight="1" x14ac:dyDescent="0.25">
      <c r="B97" s="19" t="s">
        <v>8</v>
      </c>
      <c r="C97" s="19"/>
      <c r="D97" s="20"/>
      <c r="E97" s="19"/>
      <c r="F97" s="79"/>
      <c r="G97" s="79"/>
      <c r="H97" s="79"/>
      <c r="I97" s="20" t="s">
        <v>6</v>
      </c>
      <c r="J97" s="84"/>
      <c r="K97" s="24"/>
    </row>
    <row r="98" spans="2:11" ht="15" customHeight="1" x14ac:dyDescent="0.25">
      <c r="B98" s="22" t="s">
        <v>9</v>
      </c>
      <c r="C98" s="79" t="str">
        <f>$D$18</f>
        <v>€</v>
      </c>
      <c r="D98" s="69">
        <v>0</v>
      </c>
      <c r="E98" s="38">
        <v>0</v>
      </c>
      <c r="F98" s="38"/>
      <c r="G98" s="38"/>
      <c r="H98" s="38" t="str">
        <f>$D$18</f>
        <v>€</v>
      </c>
      <c r="I98" s="4">
        <f>D98*E98</f>
        <v>0</v>
      </c>
      <c r="J98" s="22" t="s">
        <v>7</v>
      </c>
      <c r="K98" s="23"/>
    </row>
    <row r="99" spans="2:11" ht="15" customHeight="1" x14ac:dyDescent="0.25">
      <c r="B99" s="71"/>
      <c r="C99" s="71"/>
      <c r="D99" s="2"/>
      <c r="E99" s="3"/>
      <c r="F99" s="3"/>
      <c r="G99" s="3"/>
      <c r="H99" s="74"/>
      <c r="I99" s="4"/>
      <c r="J99" s="3"/>
      <c r="K99" s="75"/>
    </row>
    <row r="100" spans="2:11" s="136" customFormat="1" ht="17.45" customHeight="1" x14ac:dyDescent="0.25">
      <c r="B100" s="130" t="s">
        <v>84</v>
      </c>
      <c r="C100" s="130"/>
      <c r="D100" s="133"/>
      <c r="E100" s="130"/>
      <c r="F100" s="130"/>
      <c r="G100" s="130"/>
      <c r="H100" s="130" t="str">
        <f>$D$18</f>
        <v>€</v>
      </c>
      <c r="I100" s="66">
        <f>SUM(I91:I99)</f>
        <v>0</v>
      </c>
      <c r="J100" s="130"/>
      <c r="K100" s="132"/>
    </row>
    <row r="101" spans="2:11" ht="15" customHeight="1" x14ac:dyDescent="0.25">
      <c r="B101" s="19"/>
      <c r="C101" s="19"/>
      <c r="D101" s="4"/>
      <c r="E101" s="84"/>
      <c r="F101" s="84"/>
      <c r="G101" s="84"/>
      <c r="H101" s="79"/>
      <c r="I101" s="20"/>
      <c r="J101" s="84"/>
      <c r="K101" s="83"/>
    </row>
    <row r="102" spans="2:11" s="123" customFormat="1" ht="17.45" customHeight="1" x14ac:dyDescent="0.3">
      <c r="B102" s="128" t="s">
        <v>86</v>
      </c>
      <c r="C102" s="128"/>
      <c r="D102" s="127"/>
      <c r="E102" s="128"/>
      <c r="F102" s="128"/>
      <c r="G102" s="128"/>
      <c r="H102" s="153"/>
      <c r="I102" s="127" t="s">
        <v>2</v>
      </c>
      <c r="J102" s="128" t="s">
        <v>3</v>
      </c>
      <c r="K102" s="154"/>
    </row>
    <row r="103" spans="2:11" ht="15" hidden="1" customHeight="1" x14ac:dyDescent="0.25">
      <c r="B103" s="71"/>
      <c r="C103" s="71"/>
      <c r="D103" s="2"/>
      <c r="E103" s="3"/>
      <c r="F103" s="3"/>
      <c r="G103" s="3"/>
      <c r="H103" s="74"/>
      <c r="I103" s="4"/>
      <c r="J103" s="3"/>
      <c r="K103" s="75"/>
    </row>
    <row r="104" spans="2:11" ht="15" customHeight="1" x14ac:dyDescent="0.25">
      <c r="B104" s="71"/>
      <c r="C104" s="71"/>
      <c r="D104" s="2"/>
      <c r="E104" s="3"/>
      <c r="F104" s="3"/>
      <c r="G104" s="3"/>
      <c r="H104" s="74"/>
      <c r="I104" s="4"/>
      <c r="J104" s="3"/>
      <c r="K104" s="75"/>
    </row>
    <row r="105" spans="2:11" ht="15" customHeight="1" x14ac:dyDescent="0.25">
      <c r="B105" s="19" t="s">
        <v>10</v>
      </c>
      <c r="C105" s="19"/>
      <c r="D105" s="4"/>
      <c r="E105" s="84"/>
      <c r="F105" s="84"/>
      <c r="G105" s="84"/>
      <c r="H105" s="79"/>
      <c r="I105" s="4"/>
      <c r="J105" s="79"/>
      <c r="K105" s="83"/>
    </row>
    <row r="106" spans="2:11" ht="15" customHeight="1" x14ac:dyDescent="0.25">
      <c r="B106" s="22" t="s">
        <v>11</v>
      </c>
      <c r="C106" s="79"/>
      <c r="D106" s="4"/>
      <c r="E106" s="84"/>
      <c r="F106" s="84"/>
      <c r="G106" s="84"/>
      <c r="H106" s="79" t="str">
        <f>$D$18</f>
        <v>€</v>
      </c>
      <c r="I106" s="69">
        <v>0</v>
      </c>
      <c r="J106" s="22" t="s">
        <v>12</v>
      </c>
      <c r="K106" s="83"/>
    </row>
    <row r="107" spans="2:11" ht="15" customHeight="1" x14ac:dyDescent="0.25">
      <c r="B107" s="19" t="s">
        <v>18</v>
      </c>
      <c r="C107" s="19"/>
      <c r="D107" s="20"/>
      <c r="E107" s="19"/>
      <c r="F107" s="19"/>
      <c r="G107" s="19"/>
      <c r="H107" s="21"/>
      <c r="I107" s="20"/>
      <c r="J107" s="79"/>
      <c r="K107" s="83"/>
    </row>
    <row r="108" spans="2:11" ht="15" customHeight="1" x14ac:dyDescent="0.25">
      <c r="B108" s="22" t="s">
        <v>19</v>
      </c>
      <c r="C108" s="79"/>
      <c r="D108" s="69"/>
      <c r="E108" s="38"/>
      <c r="F108" s="38"/>
      <c r="G108" s="38"/>
      <c r="H108" s="38" t="str">
        <f>$D$18</f>
        <v>€</v>
      </c>
      <c r="I108" s="69">
        <f>D108*E108*F108</f>
        <v>0</v>
      </c>
      <c r="J108" s="22" t="s">
        <v>107</v>
      </c>
      <c r="K108" s="23"/>
    </row>
    <row r="109" spans="2:11" ht="15" customHeight="1" x14ac:dyDescent="0.25">
      <c r="B109" s="19" t="s">
        <v>15</v>
      </c>
      <c r="C109" s="19"/>
      <c r="D109" s="69"/>
      <c r="E109" s="79"/>
      <c r="F109" s="84"/>
      <c r="G109" s="84"/>
      <c r="H109" s="79"/>
      <c r="I109" s="69"/>
      <c r="J109" s="3"/>
      <c r="K109" s="83"/>
    </row>
    <row r="110" spans="2:11" ht="15" customHeight="1" x14ac:dyDescent="0.25">
      <c r="B110" s="22" t="s">
        <v>57</v>
      </c>
      <c r="C110" s="79"/>
      <c r="D110" s="69"/>
      <c r="E110" s="79"/>
      <c r="F110" s="84"/>
      <c r="G110" s="84"/>
      <c r="H110" s="79" t="str">
        <f>$D$18</f>
        <v>€</v>
      </c>
      <c r="I110" s="69">
        <v>0</v>
      </c>
      <c r="J110" s="22" t="s">
        <v>106</v>
      </c>
      <c r="K110" s="83"/>
    </row>
    <row r="111" spans="2:11" ht="15" customHeight="1" x14ac:dyDescent="0.25">
      <c r="B111" s="22" t="s">
        <v>63</v>
      </c>
      <c r="C111" s="79"/>
      <c r="D111" s="69"/>
      <c r="E111" s="79"/>
      <c r="F111" s="84"/>
      <c r="G111" s="84"/>
      <c r="H111" s="79" t="str">
        <f>$D$18</f>
        <v>€</v>
      </c>
      <c r="I111" s="69">
        <v>0</v>
      </c>
      <c r="J111" s="22" t="s">
        <v>105</v>
      </c>
      <c r="K111" s="83"/>
    </row>
    <row r="112" spans="2:11" ht="15" customHeight="1" x14ac:dyDescent="0.25">
      <c r="B112" s="22" t="s">
        <v>104</v>
      </c>
      <c r="C112" s="79"/>
      <c r="D112" s="69"/>
      <c r="E112" s="38"/>
      <c r="F112" s="38"/>
      <c r="G112" s="38"/>
      <c r="H112" s="38" t="str">
        <f>$D$18</f>
        <v>€</v>
      </c>
      <c r="I112" s="69">
        <v>0</v>
      </c>
      <c r="J112" s="22" t="s">
        <v>16</v>
      </c>
      <c r="K112" s="23"/>
    </row>
    <row r="113" spans="2:11" ht="15" customHeight="1" x14ac:dyDescent="0.25">
      <c r="B113" s="71"/>
      <c r="C113" s="71"/>
      <c r="D113" s="2"/>
      <c r="E113" s="3"/>
      <c r="F113" s="3"/>
      <c r="G113" s="3"/>
      <c r="H113" s="74"/>
      <c r="I113" s="4"/>
      <c r="J113" s="3"/>
      <c r="K113" s="75"/>
    </row>
    <row r="114" spans="2:11" s="136" customFormat="1" ht="17.45" customHeight="1" x14ac:dyDescent="0.25">
      <c r="B114" s="130" t="s">
        <v>89</v>
      </c>
      <c r="C114" s="130"/>
      <c r="D114" s="133"/>
      <c r="E114" s="130"/>
      <c r="F114" s="130"/>
      <c r="G114" s="130"/>
      <c r="H114" s="130" t="str">
        <f>$D$18</f>
        <v>€</v>
      </c>
      <c r="I114" s="66">
        <f>SUM(I103:I113)</f>
        <v>0</v>
      </c>
      <c r="J114" s="130"/>
      <c r="K114" s="132"/>
    </row>
    <row r="115" spans="2:11" ht="15" customHeight="1" x14ac:dyDescent="0.25">
      <c r="B115" s="19"/>
      <c r="C115" s="19"/>
      <c r="D115" s="4"/>
      <c r="E115" s="84"/>
      <c r="F115" s="84"/>
      <c r="G115" s="84"/>
      <c r="H115" s="79"/>
      <c r="I115" s="20"/>
      <c r="J115" s="84"/>
      <c r="K115" s="83"/>
    </row>
    <row r="116" spans="2:11" s="123" customFormat="1" ht="17.25" customHeight="1" x14ac:dyDescent="0.3">
      <c r="B116" s="128" t="s">
        <v>72</v>
      </c>
      <c r="C116" s="128"/>
      <c r="D116" s="127"/>
      <c r="E116" s="128"/>
      <c r="F116" s="128"/>
      <c r="G116" s="128"/>
      <c r="H116" s="153"/>
      <c r="I116" s="127" t="s">
        <v>2</v>
      </c>
      <c r="J116" s="128" t="s">
        <v>3</v>
      </c>
      <c r="K116" s="154"/>
    </row>
    <row r="117" spans="2:11" ht="15" hidden="1" customHeight="1" x14ac:dyDescent="0.25">
      <c r="B117" s="71"/>
      <c r="C117" s="71"/>
      <c r="D117" s="2"/>
      <c r="E117" s="3"/>
      <c r="F117" s="3"/>
      <c r="G117" s="3"/>
      <c r="H117" s="74"/>
      <c r="I117" s="4"/>
      <c r="J117" s="3"/>
      <c r="K117" s="75"/>
    </row>
    <row r="118" spans="2:11" ht="15" customHeight="1" x14ac:dyDescent="0.25">
      <c r="B118" s="71"/>
      <c r="C118" s="71"/>
      <c r="D118" s="2"/>
      <c r="E118" s="3"/>
      <c r="F118" s="3"/>
      <c r="G118" s="3"/>
      <c r="H118" s="74"/>
      <c r="I118" s="4"/>
      <c r="J118" s="3"/>
      <c r="K118" s="75"/>
    </row>
    <row r="119" spans="2:11" ht="15" customHeight="1" x14ac:dyDescent="0.25">
      <c r="B119" s="22" t="s">
        <v>90</v>
      </c>
      <c r="C119" s="19"/>
      <c r="D119" s="4"/>
      <c r="E119" s="84"/>
      <c r="F119" s="84"/>
      <c r="G119" s="84"/>
      <c r="H119" s="79" t="str">
        <f>$D$18</f>
        <v>€</v>
      </c>
      <c r="I119" s="69">
        <v>0</v>
      </c>
      <c r="J119" s="22" t="s">
        <v>91</v>
      </c>
      <c r="K119" s="83"/>
    </row>
    <row r="120" spans="2:11" ht="15" customHeight="1" x14ac:dyDescent="0.25">
      <c r="B120" s="71"/>
      <c r="C120" s="71"/>
      <c r="D120" s="2"/>
      <c r="E120" s="3"/>
      <c r="F120" s="3"/>
      <c r="G120" s="3"/>
      <c r="H120" s="74"/>
      <c r="I120" s="4"/>
      <c r="J120" s="3"/>
      <c r="K120" s="75"/>
    </row>
    <row r="121" spans="2:11" s="136" customFormat="1" ht="17.45" customHeight="1" x14ac:dyDescent="0.25">
      <c r="B121" s="130" t="s">
        <v>87</v>
      </c>
      <c r="C121" s="130"/>
      <c r="D121" s="133"/>
      <c r="E121" s="130"/>
      <c r="F121" s="130"/>
      <c r="G121" s="130"/>
      <c r="H121" s="130" t="str">
        <f>$D$18</f>
        <v>€</v>
      </c>
      <c r="I121" s="66">
        <f>SUM(I117:I120)</f>
        <v>0</v>
      </c>
      <c r="J121" s="130"/>
      <c r="K121" s="132"/>
    </row>
    <row r="122" spans="2:11" ht="15" customHeight="1" x14ac:dyDescent="0.25">
      <c r="B122" s="19"/>
      <c r="C122" s="19"/>
      <c r="D122" s="4"/>
      <c r="E122" s="84"/>
      <c r="F122" s="84"/>
      <c r="G122" s="84"/>
      <c r="H122" s="79"/>
      <c r="I122" s="20"/>
      <c r="J122" s="84"/>
      <c r="K122" s="83"/>
    </row>
    <row r="123" spans="2:11" s="123" customFormat="1" ht="17.45" customHeight="1" x14ac:dyDescent="0.3">
      <c r="B123" s="128" t="s">
        <v>92</v>
      </c>
      <c r="C123" s="128"/>
      <c r="D123" s="127"/>
      <c r="E123" s="128"/>
      <c r="F123" s="128"/>
      <c r="G123" s="128"/>
      <c r="H123" s="153"/>
      <c r="I123" s="127" t="s">
        <v>2</v>
      </c>
      <c r="J123" s="128" t="s">
        <v>3</v>
      </c>
      <c r="K123" s="154"/>
    </row>
    <row r="124" spans="2:11" ht="15" hidden="1" customHeight="1" x14ac:dyDescent="0.25">
      <c r="B124" s="71"/>
      <c r="C124" s="71"/>
      <c r="D124" s="2"/>
      <c r="E124" s="3"/>
      <c r="F124" s="3"/>
      <c r="G124" s="3"/>
      <c r="H124" s="74"/>
      <c r="I124" s="4"/>
      <c r="J124" s="3"/>
      <c r="K124" s="75"/>
    </row>
    <row r="125" spans="2:11" ht="15" customHeight="1" x14ac:dyDescent="0.25">
      <c r="B125" s="19" t="s">
        <v>94</v>
      </c>
      <c r="C125" s="19"/>
      <c r="D125" s="69"/>
      <c r="E125" s="79"/>
      <c r="F125" s="84"/>
      <c r="G125" s="84"/>
      <c r="H125" s="79"/>
      <c r="I125" s="69"/>
      <c r="J125" s="22"/>
      <c r="K125" s="83"/>
    </row>
    <row r="126" spans="2:11" ht="15" customHeight="1" x14ac:dyDescent="0.25">
      <c r="B126" s="19" t="s">
        <v>73</v>
      </c>
      <c r="C126" s="19"/>
      <c r="D126" s="69"/>
      <c r="E126" s="79"/>
      <c r="F126" s="84"/>
      <c r="G126" s="84"/>
      <c r="H126" s="79"/>
      <c r="I126" s="69"/>
      <c r="J126" s="22"/>
      <c r="K126" s="83"/>
    </row>
    <row r="127" spans="2:11" ht="15" customHeight="1" x14ac:dyDescent="0.25">
      <c r="B127" s="22" t="s">
        <v>108</v>
      </c>
      <c r="C127" s="79"/>
      <c r="D127" s="69"/>
      <c r="E127" s="79"/>
      <c r="F127" s="84"/>
      <c r="G127" s="84"/>
      <c r="H127" s="79" t="str">
        <f>$D$18</f>
        <v>€</v>
      </c>
      <c r="I127" s="69">
        <v>0</v>
      </c>
      <c r="J127" s="22" t="s">
        <v>17</v>
      </c>
      <c r="K127" s="83"/>
    </row>
    <row r="128" spans="2:11" ht="15" customHeight="1" x14ac:dyDescent="0.25">
      <c r="B128" s="22" t="s">
        <v>20</v>
      </c>
      <c r="C128" s="79"/>
      <c r="D128" s="69"/>
      <c r="E128" s="79"/>
      <c r="F128" s="84"/>
      <c r="G128" s="84"/>
      <c r="H128" s="79" t="str">
        <f>$D$18</f>
        <v>€</v>
      </c>
      <c r="I128" s="69">
        <v>0</v>
      </c>
      <c r="J128" s="22" t="s">
        <v>17</v>
      </c>
      <c r="K128" s="83"/>
    </row>
    <row r="129" spans="1:12" ht="15" customHeight="1" x14ac:dyDescent="0.25">
      <c r="B129" s="71"/>
      <c r="C129" s="71"/>
      <c r="D129" s="2"/>
      <c r="E129" s="3"/>
      <c r="F129" s="3"/>
      <c r="G129" s="3"/>
      <c r="H129" s="74"/>
      <c r="I129" s="4"/>
      <c r="J129" s="3"/>
      <c r="K129" s="75"/>
    </row>
    <row r="130" spans="1:12" s="136" customFormat="1" ht="17.45" customHeight="1" x14ac:dyDescent="0.25">
      <c r="B130" s="130" t="s">
        <v>93</v>
      </c>
      <c r="C130" s="130"/>
      <c r="D130" s="133"/>
      <c r="E130" s="130"/>
      <c r="F130" s="130"/>
      <c r="G130" s="130"/>
      <c r="H130" s="130" t="str">
        <f>$D$18</f>
        <v>€</v>
      </c>
      <c r="I130" s="66">
        <f>SUM(I124:I129)</f>
        <v>0</v>
      </c>
      <c r="J130" s="155"/>
      <c r="K130" s="132"/>
    </row>
    <row r="131" spans="1:12" ht="15" customHeight="1" x14ac:dyDescent="0.25">
      <c r="B131" s="84"/>
      <c r="C131" s="84"/>
      <c r="D131" s="20"/>
      <c r="E131" s="19"/>
      <c r="F131" s="84"/>
      <c r="G131" s="84"/>
      <c r="H131" s="79"/>
      <c r="I131" s="85"/>
      <c r="J131" s="84"/>
      <c r="K131" s="83"/>
    </row>
    <row r="132" spans="1:12" s="123" customFormat="1" ht="17.45" customHeight="1" x14ac:dyDescent="0.3">
      <c r="B132" s="128" t="s">
        <v>88</v>
      </c>
      <c r="C132" s="128"/>
      <c r="D132" s="127"/>
      <c r="E132" s="128"/>
      <c r="F132" s="128"/>
      <c r="G132" s="128"/>
      <c r="H132" s="153"/>
      <c r="I132" s="127" t="s">
        <v>2</v>
      </c>
      <c r="J132" s="128" t="s">
        <v>3</v>
      </c>
      <c r="K132" s="154"/>
    </row>
    <row r="133" spans="1:12" ht="15" hidden="1" customHeight="1" x14ac:dyDescent="0.25">
      <c r="B133" s="19" t="s">
        <v>94</v>
      </c>
      <c r="C133" s="19"/>
      <c r="D133" s="69"/>
      <c r="E133" s="79"/>
      <c r="F133" s="84"/>
      <c r="G133" s="84"/>
      <c r="H133" s="79"/>
      <c r="I133" s="69"/>
      <c r="J133" s="22"/>
      <c r="K133" s="83"/>
    </row>
    <row r="134" spans="1:12" ht="15" customHeight="1" x14ac:dyDescent="0.25">
      <c r="B134" s="19" t="s">
        <v>94</v>
      </c>
      <c r="C134" s="19"/>
      <c r="D134" s="69"/>
      <c r="E134" s="79"/>
      <c r="F134" s="84"/>
      <c r="G134" s="84"/>
      <c r="H134" s="79"/>
      <c r="I134" s="69"/>
      <c r="J134" s="22"/>
      <c r="K134" s="83"/>
    </row>
    <row r="135" spans="1:12" ht="15" customHeight="1" x14ac:dyDescent="0.25">
      <c r="B135" s="22" t="s">
        <v>13</v>
      </c>
      <c r="C135" s="79"/>
      <c r="D135" s="4"/>
      <c r="E135" s="84"/>
      <c r="F135" s="84"/>
      <c r="G135" s="19"/>
      <c r="H135" s="79" t="str">
        <f>$D$18</f>
        <v>€</v>
      </c>
      <c r="I135" s="69">
        <v>0</v>
      </c>
      <c r="J135" s="22" t="s">
        <v>14</v>
      </c>
      <c r="K135" s="83"/>
    </row>
    <row r="136" spans="1:12" ht="15" customHeight="1" x14ac:dyDescent="0.25">
      <c r="B136" s="19" t="s">
        <v>94</v>
      </c>
      <c r="C136" s="19"/>
      <c r="D136" s="69"/>
      <c r="E136" s="79"/>
      <c r="F136" s="84"/>
      <c r="G136" s="84"/>
      <c r="H136" s="79"/>
      <c r="I136" s="69"/>
      <c r="J136" s="22"/>
      <c r="K136" s="83"/>
    </row>
    <row r="137" spans="1:12" s="136" customFormat="1" ht="17.45" customHeight="1" x14ac:dyDescent="0.25">
      <c r="B137" s="130" t="str">
        <f>"Totaal Materiële investeringen (maximaal "&amp;Voorwaarden!$C$11&amp;")"</f>
        <v>Totaal Materiële investeringen (maximaal 10%)</v>
      </c>
      <c r="C137" s="130"/>
      <c r="D137" s="133"/>
      <c r="E137" s="130"/>
      <c r="F137" s="130"/>
      <c r="G137" s="156" t="str">
        <f>IF($I$137&gt;0,Voorwaarden!$F$6,"")</f>
        <v/>
      </c>
      <c r="H137" s="130" t="str">
        <f>$D$18</f>
        <v>€</v>
      </c>
      <c r="I137" s="66">
        <f>SUM(I133:I135)</f>
        <v>0</v>
      </c>
      <c r="J137" s="130" t="str">
        <f>IF(Voorwaarden!$E$11,"Let op; je materiële investeringen mogen niet meer zijn dan "&amp;Voorwaarden!$C$11&amp;" van je totale projectkosten.","")</f>
        <v/>
      </c>
      <c r="K137" s="132"/>
    </row>
    <row r="138" spans="1:12" ht="15" customHeight="1" x14ac:dyDescent="0.25">
      <c r="B138" s="19"/>
      <c r="C138" s="19"/>
      <c r="D138" s="4"/>
      <c r="E138" s="84"/>
      <c r="F138" s="84"/>
      <c r="G138" s="84"/>
      <c r="H138" s="79"/>
      <c r="I138" s="20"/>
      <c r="J138" s="84"/>
      <c r="K138" s="83"/>
    </row>
    <row r="139" spans="1:12" s="136" customFormat="1" ht="24.95" customHeight="1" x14ac:dyDescent="0.25">
      <c r="A139" s="134"/>
      <c r="B139" s="157" t="s">
        <v>21</v>
      </c>
      <c r="C139" s="157"/>
      <c r="D139" s="159"/>
      <c r="E139" s="157"/>
      <c r="F139" s="157"/>
      <c r="G139" s="157"/>
      <c r="H139" s="157" t="str">
        <f>$D$18</f>
        <v>€</v>
      </c>
      <c r="I139" s="101">
        <f>ROUND(SUM(I100,I114,I130),0)</f>
        <v>0</v>
      </c>
      <c r="J139" s="157" t="str">
        <f>IFERROR(IF(I139-I84&gt;0,"Let op; je ingevulde kosten zijn hoger dan je ingevulde baten. Je begroting is daarmee niet sluitend.",IF($I$84-$I$139&gt;0,"Let op; je ingevulde baten zijn hoger dan je ingevulde kosten. Je begroting is daarmee niet sluitend.","")),"")</f>
        <v/>
      </c>
      <c r="K139" s="158"/>
      <c r="L139" s="134"/>
    </row>
    <row r="140" spans="1:12" ht="15" customHeight="1" x14ac:dyDescent="0.35">
      <c r="B140" s="25"/>
      <c r="C140" s="26"/>
      <c r="D140" s="27"/>
      <c r="E140" s="25"/>
      <c r="F140" s="28"/>
      <c r="G140" s="28"/>
      <c r="H140" s="29"/>
      <c r="I140" s="30"/>
      <c r="J140" s="28"/>
    </row>
    <row r="141" spans="1:12" ht="15" customHeight="1" x14ac:dyDescent="0.35">
      <c r="B141" s="25"/>
      <c r="C141" s="26"/>
      <c r="D141" s="27"/>
      <c r="E141" s="25"/>
      <c r="F141" s="28"/>
      <c r="G141" s="28"/>
      <c r="H141" s="29"/>
      <c r="I141" s="30"/>
      <c r="J141" s="28"/>
    </row>
    <row r="142" spans="1:12" ht="15" customHeight="1" x14ac:dyDescent="0.35">
      <c r="B142" s="25"/>
      <c r="C142" s="26"/>
      <c r="D142" s="27"/>
      <c r="E142" s="25"/>
      <c r="F142" s="28"/>
      <c r="G142" s="28"/>
      <c r="H142" s="29"/>
      <c r="I142" s="30"/>
      <c r="J142" s="28"/>
    </row>
  </sheetData>
  <sheetProtection sheet="1" objects="1" scenarios="1" insertRows="0" deleteRows="0"/>
  <conditionalFormatting sqref="I84 I139">
    <cfRule type="expression" dxfId="0" priority="3">
      <formula>$I$139-$I$84&lt;&gt;0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ignoredErrors>
    <ignoredError sqref="H36:H37 H30 H24 J24 H43:H44 H52:H53 H62 C64:C65 H64:H65 I64:I65 H70 H72:H73 I72:I73 C72:C73 C79:C80 H77 H79:H80 I79:I80 C94:I99 H106:I112 H119:I119 H127:I128 H135:I13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OR(Voorwaarden!$E$8,Voorwaarden!$E$9)</xm:f>
            <x14:dxf>
              <font>
                <color rgb="FFFF0000"/>
              </font>
            </x14:dxf>
          </x14:cfRule>
          <xm:sqref>D85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OR(Voorwaarden!$E$6,Voorwaarden!$E$7)</xm:f>
            <x14:dxf>
              <font>
                <color rgb="FFFF0000"/>
              </font>
            </x14:dxf>
          </x14:cfRule>
          <xm:sqref>G137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OR(Voorwaarden!$E$4,Voorwaarden!$E$5)</xm:f>
            <x14:dxf>
              <font>
                <color rgb="FFFF0000"/>
              </font>
            </x14:dxf>
          </x14:cfRule>
          <xm:sqref>I24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Voorwaarden!$C$20:$D$20</xm:f>
          </x14:formula1>
          <xm:sqref>D15</xm:sqref>
        </x14:dataValidation>
        <x14:dataValidation type="list" allowBlank="1" showInputMessage="1" showErrorMessage="1" xr:uid="{7FA04A3F-0711-4EBD-9E22-BCFD2AFFAB38}">
          <x14:formula1>
            <xm:f>Voorwaarden!$C$21:$F$21</xm:f>
          </x14:formula1>
          <xm:sqref>D18</xm:sqref>
        </x14:dataValidation>
        <x14:dataValidation type="list" allowBlank="1" showInputMessage="1" showErrorMessage="1" xr:uid="{5D151AF5-3927-4BF6-9CD5-CDA1A0997167}">
          <x14:formula1>
            <xm:f>Voorwaarden!$C$22:$D$22</xm:f>
          </x14:formula1>
          <xm:sqref>D16:D18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22"/>
  <sheetViews>
    <sheetView workbookViewId="0">
      <selection activeCell="C16" sqref="C16"/>
    </sheetView>
  </sheetViews>
  <sheetFormatPr defaultRowHeight="15" x14ac:dyDescent="0.25"/>
  <cols>
    <col min="1" max="1" width="45.140625" style="43" customWidth="1"/>
    <col min="2" max="2" width="19" style="43" customWidth="1"/>
    <col min="3" max="3" width="33.42578125" style="43" customWidth="1"/>
    <col min="4" max="4" width="19.42578125" style="43" bestFit="1" customWidth="1"/>
    <col min="5" max="5" width="30" style="43" customWidth="1"/>
    <col min="6" max="6" width="25.28515625" style="43" bestFit="1" customWidth="1"/>
    <col min="7" max="16384" width="9.140625" style="43"/>
  </cols>
  <sheetData>
    <row r="1" spans="1:7" s="42" customFormat="1" x14ac:dyDescent="0.25">
      <c r="A1" s="42" t="s">
        <v>42</v>
      </c>
      <c r="B1" s="42" t="s">
        <v>68</v>
      </c>
      <c r="C1" s="42" t="s">
        <v>41</v>
      </c>
      <c r="E1" s="42" t="s">
        <v>111</v>
      </c>
      <c r="F1" s="42" t="s">
        <v>65</v>
      </c>
    </row>
    <row r="2" spans="1:7" x14ac:dyDescent="0.25">
      <c r="A2" s="43" t="s">
        <v>61</v>
      </c>
      <c r="C2" s="51" t="s">
        <v>124</v>
      </c>
    </row>
    <row r="3" spans="1:7" x14ac:dyDescent="0.25">
      <c r="A3" s="43" t="s">
        <v>120</v>
      </c>
      <c r="C3" s="106" t="s">
        <v>125</v>
      </c>
    </row>
    <row r="4" spans="1:7" x14ac:dyDescent="0.25">
      <c r="A4" s="43" t="s">
        <v>43</v>
      </c>
      <c r="C4" s="52">
        <v>25000</v>
      </c>
      <c r="E4" s="43" t="b">
        <f>Begroting!$I$24&gt;$C$4</f>
        <v>0</v>
      </c>
      <c r="F4" s="43">
        <f>Begroting!I23</f>
        <v>0</v>
      </c>
    </row>
    <row r="5" spans="1:7" x14ac:dyDescent="0.25">
      <c r="A5" s="43" t="s">
        <v>58</v>
      </c>
      <c r="C5" s="52">
        <v>10000</v>
      </c>
      <c r="E5" s="43" t="b">
        <f>AND(Begroting!$I$24&lt;$C$5,Begroting!$I$24&lt;&gt;0)</f>
        <v>0</v>
      </c>
      <c r="F5" s="43">
        <f>Begroting!I24</f>
        <v>0</v>
      </c>
    </row>
    <row r="6" spans="1:7" x14ac:dyDescent="0.25">
      <c r="A6" s="43" t="s">
        <v>44</v>
      </c>
      <c r="B6" s="44" t="s">
        <v>69</v>
      </c>
      <c r="C6" s="53">
        <v>0.1</v>
      </c>
      <c r="E6" s="43" t="b">
        <f>AND(Begroting!$D$15=$C$20,$F$6&gt;$C$6,Begroting!$I$137&gt;0)</f>
        <v>0</v>
      </c>
      <c r="F6" s="67" t="str">
        <f>IFERROR(Begroting!$I$137/Begroting!$I$139,"")</f>
        <v/>
      </c>
    </row>
    <row r="7" spans="1:7" x14ac:dyDescent="0.25">
      <c r="A7" s="43" t="s">
        <v>45</v>
      </c>
      <c r="B7" s="45" t="s">
        <v>70</v>
      </c>
      <c r="C7" s="53">
        <v>0.2</v>
      </c>
      <c r="E7" s="43" t="b">
        <f>AND(Begroting!$D$15=$D$20,$F$6&gt;$C$7,Begroting!$I$137&gt;0)</f>
        <v>0</v>
      </c>
      <c r="F7" s="67" t="str">
        <f>IFERROR(Begroting!$I$137/Begroting!$I$139,"")</f>
        <v/>
      </c>
    </row>
    <row r="8" spans="1:7" x14ac:dyDescent="0.25">
      <c r="A8" s="43" t="s">
        <v>66</v>
      </c>
      <c r="B8" s="44" t="s">
        <v>69</v>
      </c>
      <c r="C8" s="53">
        <v>0.8</v>
      </c>
      <c r="E8" s="43" t="b">
        <f>AND(Begroting!$D$15=$C$20,Begroting!$D$85&gt;$C$8)</f>
        <v>0</v>
      </c>
      <c r="F8" s="46">
        <f>Begroting!D85</f>
        <v>0</v>
      </c>
    </row>
    <row r="9" spans="1:7" s="47" customFormat="1" ht="15.75" thickBot="1" x14ac:dyDescent="0.3">
      <c r="A9" s="47" t="s">
        <v>67</v>
      </c>
      <c r="B9" s="102" t="s">
        <v>70</v>
      </c>
      <c r="C9" s="103">
        <v>1</v>
      </c>
      <c r="E9" s="47" t="b">
        <f>AND(Begroting!$D$15=$D$20,Begroting!$D$85&gt;$C$9)</f>
        <v>0</v>
      </c>
      <c r="F9" s="104">
        <f>Begroting!D85</f>
        <v>0</v>
      </c>
    </row>
    <row r="10" spans="1:7" s="42" customFormat="1" x14ac:dyDescent="0.25">
      <c r="A10" s="105" t="s">
        <v>42</v>
      </c>
      <c r="B10" s="105"/>
      <c r="C10" s="105" t="s">
        <v>115</v>
      </c>
      <c r="D10" s="105"/>
      <c r="E10" s="105" t="s">
        <v>116</v>
      </c>
      <c r="F10" s="105" t="s">
        <v>117</v>
      </c>
      <c r="G10" s="105" t="s">
        <v>118</v>
      </c>
    </row>
    <row r="11" spans="1:7" x14ac:dyDescent="0.25">
      <c r="A11" s="50" t="s">
        <v>113</v>
      </c>
      <c r="B11" s="50"/>
      <c r="C11" s="50" t="str">
        <f>IF(Begroting!$D$15="Europees Nederland",C6,C7) * 100 &amp; "%"</f>
        <v>10%</v>
      </c>
      <c r="D11" s="50"/>
      <c r="E11" s="50" t="b">
        <f>F11&gt;Voorwaarden!C11</f>
        <v>0</v>
      </c>
      <c r="F11" s="68">
        <f>Begroting!I137</f>
        <v>0</v>
      </c>
      <c r="G11" s="50"/>
    </row>
    <row r="12" spans="1:7" x14ac:dyDescent="0.25">
      <c r="A12" s="50" t="s">
        <v>114</v>
      </c>
      <c r="B12" s="50"/>
      <c r="C12" s="50" t="str">
        <f>IF(Begroting!$D$15="Europees Nederland",C8,C9) * 100 &amp; "%"</f>
        <v>80%</v>
      </c>
      <c r="D12" s="50"/>
      <c r="E12" s="50" t="b">
        <f>F12&gt;C12</f>
        <v>0</v>
      </c>
      <c r="F12" s="54">
        <f>Begroting!D144</f>
        <v>0</v>
      </c>
      <c r="G12" s="50"/>
    </row>
    <row r="13" spans="1:7" x14ac:dyDescent="0.25">
      <c r="A13" s="50" t="s">
        <v>112</v>
      </c>
      <c r="B13" s="50"/>
      <c r="C13" s="50"/>
      <c r="D13" s="50"/>
      <c r="E13" s="50" t="b">
        <f>OR(Begroting!$I$24&gt;$C$4,AND(Begroting!$I$24&lt;$C$5,Begroting!$I$24&lt;&gt;0))</f>
        <v>0</v>
      </c>
      <c r="F13" s="68">
        <f>Begroting!$I$23</f>
        <v>0</v>
      </c>
      <c r="G13" s="50"/>
    </row>
    <row r="14" spans="1:7" x14ac:dyDescent="0.25">
      <c r="A14" s="50" t="s">
        <v>119</v>
      </c>
      <c r="B14" s="50"/>
      <c r="C14" s="50"/>
      <c r="D14" s="50"/>
      <c r="E14" s="50" t="b">
        <f>AND(Begroting!I84&lt;&gt;Begroting!I139,Begroting!I84&lt;&gt;0,Begroting!I139&lt;&gt;0)</f>
        <v>0</v>
      </c>
      <c r="F14" s="50"/>
      <c r="G14" s="50"/>
    </row>
    <row r="18" spans="1:6" s="47" customFormat="1" ht="15.75" thickBot="1" x14ac:dyDescent="0.3"/>
    <row r="19" spans="1:6" x14ac:dyDescent="0.25">
      <c r="A19" s="42" t="s">
        <v>42</v>
      </c>
      <c r="B19" s="42"/>
      <c r="C19" s="42" t="s">
        <v>50</v>
      </c>
    </row>
    <row r="20" spans="1:6" x14ac:dyDescent="0.25">
      <c r="A20" s="43" t="s">
        <v>47</v>
      </c>
      <c r="C20" s="44" t="s">
        <v>48</v>
      </c>
      <c r="D20" s="45" t="s">
        <v>49</v>
      </c>
    </row>
    <row r="21" spans="1:6" x14ac:dyDescent="0.25">
      <c r="A21" s="43" t="s">
        <v>51</v>
      </c>
      <c r="C21" s="48" t="s">
        <v>53</v>
      </c>
      <c r="D21" s="43" t="s">
        <v>54</v>
      </c>
      <c r="E21" s="43" t="s">
        <v>55</v>
      </c>
      <c r="F21" s="43" t="s">
        <v>56</v>
      </c>
    </row>
    <row r="22" spans="1:6" x14ac:dyDescent="0.25">
      <c r="A22" s="43" t="s">
        <v>76</v>
      </c>
      <c r="C22" s="43" t="s">
        <v>78</v>
      </c>
      <c r="D22" s="43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2025-11-11T14:28:49Z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